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ummins\Documents\westar\dec 2018 qa data\version to post\"/>
    </mc:Choice>
  </mc:AlternateContent>
  <bookViews>
    <workbookView xWindow="0" yWindow="0" windowWidth="28800" windowHeight="11865"/>
  </bookViews>
  <sheets>
    <sheet name="coal" sheetId="2" r:id="rId1"/>
  </sheets>
  <calcPr calcId="162913"/>
</workbook>
</file>

<file path=xl/calcChain.xml><?xml version="1.0" encoding="utf-8"?>
<calcChain xmlns="http://schemas.openxmlformats.org/spreadsheetml/2006/main">
  <c r="L6" i="2" l="1"/>
  <c r="K6" i="2"/>
  <c r="J6" i="2"/>
  <c r="M6" i="2" l="1"/>
  <c r="O6" i="2"/>
  <c r="N6" i="2" l="1"/>
  <c r="M84" i="2"/>
  <c r="L84" i="2"/>
  <c r="K84" i="2"/>
  <c r="J84" i="2"/>
  <c r="O84" i="2" s="1"/>
  <c r="M78" i="2"/>
  <c r="L78" i="2"/>
  <c r="K78" i="2"/>
  <c r="J78" i="2"/>
  <c r="O78" i="2" s="1"/>
  <c r="M72" i="2"/>
  <c r="L72" i="2"/>
  <c r="K72" i="2"/>
  <c r="J72" i="2"/>
  <c r="O72" i="2" s="1"/>
  <c r="M66" i="2"/>
  <c r="L66" i="2"/>
  <c r="K66" i="2"/>
  <c r="J66" i="2"/>
  <c r="O66" i="2" s="1"/>
  <c r="R83" i="2"/>
  <c r="R82" i="2"/>
  <c r="R81" i="2"/>
  <c r="R80" i="2"/>
  <c r="R77" i="2"/>
  <c r="R76" i="2"/>
  <c r="R75" i="2"/>
  <c r="R74" i="2"/>
  <c r="R71" i="2"/>
  <c r="R70" i="2"/>
  <c r="R69" i="2"/>
  <c r="R68" i="2"/>
  <c r="R65" i="2"/>
  <c r="R64" i="2"/>
  <c r="R63" i="2"/>
  <c r="R62" i="2"/>
  <c r="M42" i="2"/>
  <c r="L42" i="2"/>
  <c r="K42" i="2"/>
  <c r="J42" i="2"/>
  <c r="O42" i="2" s="1"/>
  <c r="R41" i="2"/>
  <c r="R40" i="2"/>
  <c r="R39" i="2"/>
  <c r="R38" i="2"/>
  <c r="R35" i="2"/>
  <c r="R34" i="2"/>
  <c r="R33" i="2"/>
  <c r="R32" i="2"/>
  <c r="M36" i="2"/>
  <c r="L36" i="2"/>
  <c r="K36" i="2"/>
  <c r="J36" i="2"/>
  <c r="N36" i="2" s="1"/>
  <c r="R11" i="2"/>
  <c r="R10" i="2"/>
  <c r="R9" i="2"/>
  <c r="R8" i="2"/>
  <c r="M12" i="2"/>
  <c r="K12" i="2"/>
  <c r="J12" i="2"/>
  <c r="O12" i="2" s="1"/>
  <c r="J83" i="2"/>
  <c r="J82" i="2"/>
  <c r="J81" i="2"/>
  <c r="J80" i="2"/>
  <c r="J77" i="2"/>
  <c r="J76" i="2"/>
  <c r="J75" i="2"/>
  <c r="J74" i="2"/>
  <c r="J71" i="2"/>
  <c r="J70" i="2"/>
  <c r="J69" i="2"/>
  <c r="J68" i="2"/>
  <c r="J65" i="2"/>
  <c r="J64" i="2"/>
  <c r="J63" i="2"/>
  <c r="J62" i="2"/>
  <c r="J41" i="2"/>
  <c r="J40" i="2"/>
  <c r="J39" i="2"/>
  <c r="J38" i="2"/>
  <c r="J35" i="2"/>
  <c r="J34" i="2"/>
  <c r="J33" i="2"/>
  <c r="J32" i="2"/>
  <c r="J11" i="2"/>
  <c r="J10" i="2"/>
  <c r="J9" i="2"/>
  <c r="J8" i="2"/>
  <c r="J5" i="2"/>
  <c r="J4" i="2"/>
  <c r="J3" i="2"/>
  <c r="J2" i="2"/>
  <c r="I83" i="2"/>
  <c r="I82" i="2"/>
  <c r="I81" i="2"/>
  <c r="I80" i="2"/>
  <c r="I77" i="2"/>
  <c r="I76" i="2"/>
  <c r="I75" i="2"/>
  <c r="I74" i="2"/>
  <c r="I71" i="2"/>
  <c r="I70" i="2"/>
  <c r="I69" i="2"/>
  <c r="I68" i="2"/>
  <c r="I65" i="2"/>
  <c r="I64" i="2"/>
  <c r="I63" i="2"/>
  <c r="I62" i="2"/>
  <c r="I41" i="2"/>
  <c r="I40" i="2"/>
  <c r="I39" i="2"/>
  <c r="I38" i="2"/>
  <c r="I35" i="2"/>
  <c r="I34" i="2"/>
  <c r="I33" i="2"/>
  <c r="I32" i="2"/>
  <c r="I11" i="2"/>
  <c r="I10" i="2"/>
  <c r="I9" i="2"/>
  <c r="I8" i="2"/>
  <c r="N84" i="2" l="1"/>
  <c r="N78" i="2"/>
  <c r="N72" i="2"/>
  <c r="N66" i="2"/>
  <c r="N42" i="2"/>
  <c r="O36" i="2"/>
  <c r="N12" i="2"/>
</calcChain>
</file>

<file path=xl/sharedStrings.xml><?xml version="1.0" encoding="utf-8"?>
<sst xmlns="http://schemas.openxmlformats.org/spreadsheetml/2006/main" count="586" uniqueCount="77">
  <si>
    <t>State</t>
  </si>
  <si>
    <t xml:space="preserve"> Facility Name</t>
  </si>
  <si>
    <t xml:space="preserve"> Facility ID (ORISPL)</t>
  </si>
  <si>
    <t xml:space="preserve"> Unit ID</t>
  </si>
  <si>
    <t xml:space="preserve"> Year</t>
  </si>
  <si>
    <t xml:space="preserve"> Operating Time</t>
  </si>
  <si>
    <t xml:space="preserve"> Gross Load (MW-h)</t>
  </si>
  <si>
    <t xml:space="preserve"> SO2 (tons)</t>
  </si>
  <si>
    <t xml:space="preserve"> Avg. NOx Rate (lb/MMBtu)</t>
  </si>
  <si>
    <t xml:space="preserve"> NOx (tons)</t>
  </si>
  <si>
    <t xml:space="preserve"> CO2 (short tons)</t>
  </si>
  <si>
    <t xml:space="preserve"> Heat Input (MMBtu)</t>
  </si>
  <si>
    <t xml:space="preserve"> Owner</t>
  </si>
  <si>
    <t xml:space="preserve"> Operator</t>
  </si>
  <si>
    <t xml:space="preserve"> Unit Type</t>
  </si>
  <si>
    <t xml:space="preserve"> Fuel Type (Primary)</t>
  </si>
  <si>
    <t xml:space="preserve"> Fuel Type (Secondary)</t>
  </si>
  <si>
    <t xml:space="preserve"> SO2 Control(s)</t>
  </si>
  <si>
    <t xml:space="preserve"> NOx Control(s)</t>
  </si>
  <si>
    <t>AZ</t>
  </si>
  <si>
    <t>Arizona Public Service Company</t>
  </si>
  <si>
    <t>Pipeline Natural Gas</t>
  </si>
  <si>
    <t>Salt River Project</t>
  </si>
  <si>
    <t>Dry bottom wall-fired boiler</t>
  </si>
  <si>
    <t>Dry bottom turbo-fired boiler</t>
  </si>
  <si>
    <t>Apache Station</t>
  </si>
  <si>
    <t>Arizona Electric Power Cooperative</t>
  </si>
  <si>
    <t>Coal</t>
  </si>
  <si>
    <t>Wet Lime FGD</t>
  </si>
  <si>
    <t>Overfire Air</t>
  </si>
  <si>
    <t>Natural Gas</t>
  </si>
  <si>
    <t>Cholla</t>
  </si>
  <si>
    <t>Tangentially-fired</t>
  </si>
  <si>
    <t>Low NOx Burner Technology w/ Separated OFA</t>
  </si>
  <si>
    <t>Low NOx Burner Technology w/ Closed-coupled/Separated OFA</t>
  </si>
  <si>
    <t>Pacificorp Energy Generation</t>
  </si>
  <si>
    <t>Coronado Generating Station</t>
  </si>
  <si>
    <t>U1B</t>
  </si>
  <si>
    <t>Diesel Oil</t>
  </si>
  <si>
    <t>Wet Limestone</t>
  </si>
  <si>
    <t>Low NOx Burner Technology w/ Overfire Air</t>
  </si>
  <si>
    <t>U2B</t>
  </si>
  <si>
    <t>Low NOx Burner Technology w/ Overfire Air&lt;br&gt;Selective Catalytic Reduction</t>
  </si>
  <si>
    <t>Tucson Electric Power Company</t>
  </si>
  <si>
    <t>Irvington Generating Station</t>
  </si>
  <si>
    <t>Navajo Generating Station</t>
  </si>
  <si>
    <t>Arizona Public Service Company, Los Angeles Department of Water and Power, NV Energy, Salt River Project, Tucson Electric Power Company, United States Bureau of Reclamation</t>
  </si>
  <si>
    <t>Low NOx Burner Technology w/ Closed-coupled/Separated OFA&lt;br&gt;Other</t>
  </si>
  <si>
    <t>Springerville Generating Station</t>
  </si>
  <si>
    <t>Dry Lime FGD</t>
  </si>
  <si>
    <t>Low NOx Burner Technology w/ Closed-coupled OFA</t>
  </si>
  <si>
    <t>Low NOx Burner Technology (Dry Bottom only)&lt;br&gt;Selective Catalytic Reduction</t>
  </si>
  <si>
    <t>TS3</t>
  </si>
  <si>
    <t>Tri-State Generation &amp; Transmission</t>
  </si>
  <si>
    <t>Low NOx Burner Technology w/ Overfire Air&lt;br&gt;Selective Catalytic Reduction (Began May 03, 2014)</t>
  </si>
  <si>
    <t>Notes</t>
  </si>
  <si>
    <t>Nameplate Capacity (MW)</t>
  </si>
  <si>
    <t>Nameplate Capacity Factor</t>
  </si>
  <si>
    <t>Heat Rate (mmbtu/kwhr)</t>
  </si>
  <si>
    <t>Case 1 MW-h        (85% or Higher)</t>
  </si>
  <si>
    <t>Nox ER</t>
  </si>
  <si>
    <t>SO2 ER</t>
  </si>
  <si>
    <t>SO2 Tons</t>
  </si>
  <si>
    <t>85%</t>
  </si>
  <si>
    <t>Average HR =</t>
  </si>
  <si>
    <t>on gas as of Dec 2017</t>
  </si>
  <si>
    <t xml:space="preserve">2018 YTD HR = </t>
  </si>
  <si>
    <t>2018 YTD Scaled</t>
  </si>
  <si>
    <t>2018ytd</t>
  </si>
  <si>
    <t>SNCR 2017 (0.23 by permit)</t>
  </si>
  <si>
    <t>retired</t>
  </si>
  <si>
    <t>2025 retirement</t>
  </si>
  <si>
    <t>Seasonal curtailment</t>
  </si>
  <si>
    <t>shutdown or scr by 2025</t>
  </si>
  <si>
    <t>switched to gas</t>
  </si>
  <si>
    <t>SCR Installed</t>
  </si>
  <si>
    <t>2018 ytd on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</si>
</sst>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E+00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FEAF7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33" borderId="10" xfId="0" applyFill="1" applyBorder="1" applyAlignment="1">
      <alignment horizontal="center" wrapText="1"/>
    </xf>
    <xf numFmtId="0" fontId="0" fillId="0" borderId="11" xfId="0" applyBorder="1"/>
    <xf numFmtId="3" fontId="0" fillId="33" borderId="10" xfId="0" applyNumberFormat="1" applyFill="1" applyBorder="1" applyAlignment="1">
      <alignment horizontal="center" wrapText="1"/>
    </xf>
    <xf numFmtId="164" fontId="0" fillId="33" borderId="10" xfId="0" applyNumberFormat="1" applyFill="1" applyBorder="1" applyAlignment="1">
      <alignment horizontal="center" wrapText="1"/>
    </xf>
    <xf numFmtId="3" fontId="0" fillId="0" borderId="11" xfId="0" applyNumberFormat="1" applyBorder="1"/>
    <xf numFmtId="164" fontId="0" fillId="0" borderId="11" xfId="0" applyNumberFormat="1" applyBorder="1"/>
    <xf numFmtId="3" fontId="0" fillId="35" borderId="12" xfId="0" applyNumberFormat="1" applyFill="1" applyBorder="1"/>
    <xf numFmtId="3" fontId="0" fillId="0" borderId="12" xfId="0" applyNumberFormat="1" applyBorder="1"/>
    <xf numFmtId="3" fontId="0" fillId="0" borderId="12" xfId="0" applyNumberFormat="1" applyFill="1" applyBorder="1"/>
    <xf numFmtId="9" fontId="0" fillId="0" borderId="12" xfId="0" applyNumberFormat="1" applyFill="1" applyBorder="1"/>
    <xf numFmtId="3" fontId="0" fillId="36" borderId="12" xfId="0" applyNumberFormat="1" applyFill="1" applyBorder="1" applyAlignment="1">
      <alignment horizontal="center"/>
    </xf>
    <xf numFmtId="164" fontId="0" fillId="36" borderId="12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3" fontId="0" fillId="36" borderId="12" xfId="0" applyNumberFormat="1" applyFill="1" applyBorder="1"/>
    <xf numFmtId="3" fontId="0" fillId="36" borderId="12" xfId="0" applyNumberFormat="1" applyFill="1" applyBorder="1" applyAlignment="1">
      <alignment horizontal="right"/>
    </xf>
    <xf numFmtId="3" fontId="0" fillId="36" borderId="12" xfId="0" quotePrefix="1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12" xfId="0" quotePrefix="1" applyNumberFormat="1" applyFill="1" applyBorder="1" applyAlignment="1">
      <alignment horizontal="center"/>
    </xf>
    <xf numFmtId="164" fontId="0" fillId="0" borderId="12" xfId="0" quotePrefix="1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35" borderId="12" xfId="0" applyFill="1" applyBorder="1"/>
    <xf numFmtId="165" fontId="0" fillId="35" borderId="12" xfId="0" applyNumberFormat="1" applyFill="1" applyBorder="1"/>
    <xf numFmtId="9" fontId="0" fillId="35" borderId="12" xfId="0" applyNumberFormat="1" applyFill="1" applyBorder="1"/>
    <xf numFmtId="9" fontId="0" fillId="0" borderId="12" xfId="0" applyNumberFormat="1" applyFill="1" applyBorder="1" applyAlignment="1">
      <alignment horizontal="right"/>
    </xf>
    <xf numFmtId="0" fontId="0" fillId="0" borderId="12" xfId="0" applyFill="1" applyBorder="1"/>
    <xf numFmtId="165" fontId="0" fillId="0" borderId="12" xfId="0" applyNumberFormat="1" applyFill="1" applyBorder="1"/>
    <xf numFmtId="11" fontId="0" fillId="33" borderId="10" xfId="0" applyNumberFormat="1" applyFill="1" applyBorder="1" applyAlignment="1">
      <alignment horizontal="center" wrapText="1"/>
    </xf>
    <xf numFmtId="11" fontId="0" fillId="0" borderId="11" xfId="0" applyNumberFormat="1" applyBorder="1"/>
    <xf numFmtId="11" fontId="0" fillId="35" borderId="12" xfId="0" applyNumberFormat="1" applyFill="1" applyBorder="1"/>
    <xf numFmtId="11" fontId="0" fillId="0" borderId="12" xfId="0" applyNumberFormat="1" applyFill="1" applyBorder="1"/>
    <xf numFmtId="0" fontId="0" fillId="36" borderId="12" xfId="0" applyFill="1" applyBorder="1"/>
    <xf numFmtId="164" fontId="0" fillId="36" borderId="12" xfId="0" applyNumberFormat="1" applyFill="1" applyBorder="1"/>
    <xf numFmtId="165" fontId="0" fillId="36" borderId="12" xfId="0" applyNumberFormat="1" applyFill="1" applyBorder="1"/>
    <xf numFmtId="164" fontId="0" fillId="0" borderId="12" xfId="0" applyNumberFormat="1" applyBorder="1"/>
    <xf numFmtId="1" fontId="0" fillId="36" borderId="12" xfId="0" applyNumberFormat="1" applyFill="1" applyBorder="1" applyAlignment="1">
      <alignment horizontal="center"/>
    </xf>
    <xf numFmtId="0" fontId="0" fillId="37" borderId="12" xfId="0" applyFill="1" applyBorder="1"/>
    <xf numFmtId="3" fontId="0" fillId="37" borderId="12" xfId="0" applyNumberFormat="1" applyFill="1" applyBorder="1"/>
    <xf numFmtId="3" fontId="0" fillId="37" borderId="12" xfId="0" applyNumberFormat="1" applyFill="1" applyBorder="1" applyAlignment="1">
      <alignment horizontal="right"/>
    </xf>
    <xf numFmtId="3" fontId="0" fillId="37" borderId="12" xfId="0" applyNumberFormat="1" applyFill="1" applyBorder="1" applyAlignment="1">
      <alignment horizontal="center"/>
    </xf>
    <xf numFmtId="164" fontId="0" fillId="37" borderId="12" xfId="0" applyNumberFormat="1" applyFill="1" applyBorder="1" applyAlignment="1">
      <alignment horizontal="center"/>
    </xf>
    <xf numFmtId="164" fontId="0" fillId="37" borderId="12" xfId="0" applyNumberFormat="1" applyFill="1" applyBorder="1"/>
    <xf numFmtId="165" fontId="0" fillId="37" borderId="12" xfId="0" applyNumberFormat="1" applyFill="1" applyBorder="1"/>
    <xf numFmtId="3" fontId="0" fillId="35" borderId="12" xfId="0" applyNumberFormat="1" applyFill="1" applyBorder="1" applyAlignment="1">
      <alignment horizontal="center"/>
    </xf>
    <xf numFmtId="0" fontId="0" fillId="36" borderId="12" xfId="0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13" xfId="0" applyNumberFormat="1" applyFill="1" applyBorder="1"/>
    <xf numFmtId="9" fontId="0" fillId="0" borderId="13" xfId="0" applyNumberFormat="1" applyFill="1" applyBorder="1"/>
    <xf numFmtId="3" fontId="0" fillId="0" borderId="13" xfId="0" applyNumberFormat="1" applyBorder="1"/>
    <xf numFmtId="164" fontId="0" fillId="0" borderId="13" xfId="0" applyNumberFormat="1" applyFill="1" applyBorder="1" applyAlignment="1">
      <alignment horizontal="center"/>
    </xf>
    <xf numFmtId="166" fontId="18" fillId="34" borderId="10" xfId="0" applyNumberFormat="1" applyFont="1" applyFill="1" applyBorder="1" applyAlignment="1" applyProtection="1">
      <alignment horizontal="center" wrapText="1"/>
    </xf>
    <xf numFmtId="9" fontId="18" fillId="34" borderId="10" xfId="0" applyNumberFormat="1" applyFont="1" applyFill="1" applyBorder="1" applyAlignment="1" applyProtection="1">
      <alignment horizontal="center" wrapText="1"/>
    </xf>
    <xf numFmtId="164" fontId="18" fillId="34" borderId="10" xfId="0" applyNumberFormat="1" applyFont="1" applyFill="1" applyBorder="1" applyAlignment="1" applyProtection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0" borderId="15" xfId="0" applyBorder="1"/>
    <xf numFmtId="0" fontId="0" fillId="37" borderId="16" xfId="0" applyFill="1" applyBorder="1"/>
    <xf numFmtId="0" fontId="0" fillId="36" borderId="16" xfId="0" applyFill="1" applyBorder="1"/>
    <xf numFmtId="0" fontId="0" fillId="35" borderId="16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0" fillId="36" borderId="17" xfId="0" applyFill="1" applyBorder="1"/>
    <xf numFmtId="3" fontId="0" fillId="36" borderId="17" xfId="0" applyNumberFormat="1" applyFill="1" applyBorder="1"/>
    <xf numFmtId="3" fontId="0" fillId="36" borderId="17" xfId="0" applyNumberFormat="1" applyFill="1" applyBorder="1" applyAlignment="1">
      <alignment horizontal="center"/>
    </xf>
    <xf numFmtId="3" fontId="0" fillId="36" borderId="17" xfId="0" applyNumberFormat="1" applyFill="1" applyBorder="1" applyAlignment="1">
      <alignment horizontal="right"/>
    </xf>
    <xf numFmtId="164" fontId="0" fillId="36" borderId="17" xfId="0" applyNumberFormat="1" applyFill="1" applyBorder="1" applyAlignment="1">
      <alignment horizontal="center"/>
    </xf>
    <xf numFmtId="164" fontId="0" fillId="36" borderId="17" xfId="0" applyNumberFormat="1" applyFill="1" applyBorder="1"/>
    <xf numFmtId="165" fontId="0" fillId="36" borderId="17" xfId="0" applyNumberFormat="1" applyFill="1" applyBorder="1"/>
    <xf numFmtId="0" fontId="0" fillId="36" borderId="18" xfId="0" applyFill="1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9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Border="1"/>
    <xf numFmtId="11" fontId="0" fillId="0" borderId="0" xfId="0" applyNumberFormat="1" applyBorder="1"/>
    <xf numFmtId="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2"/>
  <sheetViews>
    <sheetView tabSelected="1" zoomScale="75" zoomScaleNormal="75" workbookViewId="0">
      <pane xSplit="6" ySplit="1" topLeftCell="G14" activePane="bottomRight" state="frozen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1" width="7.42578125" style="69" customWidth="1"/>
    <col min="2" max="2" width="31.7109375" style="69" customWidth="1"/>
    <col min="3" max="3" width="9.28515625" style="69" customWidth="1"/>
    <col min="4" max="4" width="7.42578125" style="69" bestFit="1" customWidth="1"/>
    <col min="5" max="5" width="5.85546875" style="69" bestFit="1" customWidth="1"/>
    <col min="6" max="6" width="11.140625" style="70" customWidth="1"/>
    <col min="7" max="7" width="25" style="74" customWidth="1"/>
    <col min="8" max="8" width="14.7109375" style="70" bestFit="1" customWidth="1"/>
    <col min="9" max="9" width="15.7109375" style="79" bestFit="1" customWidth="1"/>
    <col min="10" max="10" width="14" style="70" bestFit="1" customWidth="1"/>
    <col min="11" max="11" width="20.7109375" style="80" bestFit="1" customWidth="1"/>
    <col min="12" max="13" width="9" style="81" bestFit="1" customWidth="1"/>
    <col min="14" max="14" width="9.7109375" style="70" bestFit="1" customWidth="1"/>
    <col min="15" max="15" width="9.85546875" style="70" bestFit="1" customWidth="1"/>
    <col min="16" max="16" width="11.85546875" style="70" customWidth="1"/>
    <col min="17" max="17" width="13.140625" style="75" bestFit="1" customWidth="1"/>
    <col min="18" max="18" width="11.85546875" style="70" customWidth="1"/>
    <col min="19" max="19" width="10.28515625" style="70" bestFit="1" customWidth="1"/>
    <col min="20" max="20" width="9.85546875" style="70" bestFit="1" customWidth="1"/>
    <col min="21" max="21" width="15" style="70" bestFit="1" customWidth="1"/>
    <col min="22" max="22" width="10.140625" style="76" customWidth="1"/>
    <col min="23" max="23" width="32.7109375" style="69" hidden="1" customWidth="1"/>
    <col min="24" max="24" width="29.7109375" style="69" customWidth="1"/>
    <col min="25" max="25" width="29.42578125" style="69" hidden="1" customWidth="1"/>
    <col min="26" max="26" width="28.5703125" style="69" hidden="1" customWidth="1"/>
    <col min="27" max="27" width="27.7109375" style="69" hidden="1" customWidth="1"/>
    <col min="28" max="28" width="33.140625" style="69" customWidth="1"/>
    <col min="29" max="29" width="39.7109375" style="69" customWidth="1"/>
    <col min="30" max="16384" width="9.140625" style="60"/>
  </cols>
  <sheetData>
    <row r="1" spans="1:29" s="59" customFormat="1" ht="4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50" t="s">
        <v>55</v>
      </c>
      <c r="H1" s="50" t="s">
        <v>56</v>
      </c>
      <c r="I1" s="51" t="s">
        <v>57</v>
      </c>
      <c r="J1" s="50" t="s">
        <v>58</v>
      </c>
      <c r="K1" s="50" t="s">
        <v>59</v>
      </c>
      <c r="L1" s="52" t="s">
        <v>60</v>
      </c>
      <c r="M1" s="52" t="s">
        <v>61</v>
      </c>
      <c r="N1" s="52" t="s">
        <v>9</v>
      </c>
      <c r="O1" s="50" t="s">
        <v>62</v>
      </c>
      <c r="P1" s="3" t="s">
        <v>6</v>
      </c>
      <c r="Q1" s="4" t="s">
        <v>8</v>
      </c>
      <c r="R1" s="4" t="s">
        <v>61</v>
      </c>
      <c r="S1" s="3" t="s">
        <v>9</v>
      </c>
      <c r="T1" s="3" t="s">
        <v>7</v>
      </c>
      <c r="U1" s="3" t="s">
        <v>10</v>
      </c>
      <c r="V1" s="27" t="s">
        <v>11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53" t="s">
        <v>18</v>
      </c>
    </row>
    <row r="2" spans="1:29" ht="15.75" thickTop="1" x14ac:dyDescent="0.25">
      <c r="A2" s="2" t="s">
        <v>19</v>
      </c>
      <c r="B2" s="2" t="s">
        <v>25</v>
      </c>
      <c r="C2" s="2">
        <v>160</v>
      </c>
      <c r="D2" s="2">
        <v>2</v>
      </c>
      <c r="E2" s="2">
        <v>2014</v>
      </c>
      <c r="F2" s="5">
        <v>8615.94</v>
      </c>
      <c r="G2" s="45"/>
      <c r="H2" s="46"/>
      <c r="I2" s="47"/>
      <c r="J2" s="48">
        <f>V2/P2*1000</f>
        <v>10696.399944901024</v>
      </c>
      <c r="K2" s="45"/>
      <c r="L2" s="49"/>
      <c r="M2" s="49"/>
      <c r="N2" s="46"/>
      <c r="O2" s="46"/>
      <c r="P2" s="5">
        <v>1476833.23</v>
      </c>
      <c r="Q2" s="6">
        <v>0.34860000000000002</v>
      </c>
      <c r="R2" s="48"/>
      <c r="S2" s="5">
        <v>2773.4580000000001</v>
      </c>
      <c r="T2" s="5">
        <v>2037.1969999999999</v>
      </c>
      <c r="U2" s="5">
        <v>1615242.5549999999</v>
      </c>
      <c r="V2" s="28">
        <v>15796798.880000001</v>
      </c>
      <c r="W2" s="2" t="s">
        <v>26</v>
      </c>
      <c r="X2" s="2" t="s">
        <v>26</v>
      </c>
      <c r="Y2" s="2" t="s">
        <v>24</v>
      </c>
      <c r="Z2" s="2" t="s">
        <v>27</v>
      </c>
      <c r="AA2" s="2" t="s">
        <v>21</v>
      </c>
      <c r="AB2" s="2" t="s">
        <v>28</v>
      </c>
      <c r="AC2" s="54" t="s">
        <v>29</v>
      </c>
    </row>
    <row r="3" spans="1:29" x14ac:dyDescent="0.25">
      <c r="A3" s="2" t="s">
        <v>19</v>
      </c>
      <c r="B3" s="2" t="s">
        <v>25</v>
      </c>
      <c r="C3" s="2">
        <v>160</v>
      </c>
      <c r="D3" s="2">
        <v>2</v>
      </c>
      <c r="E3" s="2">
        <v>2015</v>
      </c>
      <c r="F3" s="5">
        <v>7792.51</v>
      </c>
      <c r="G3" s="17"/>
      <c r="H3" s="9"/>
      <c r="I3" s="10"/>
      <c r="J3" s="8">
        <f>V3/P3*1000</f>
        <v>10545.424125250845</v>
      </c>
      <c r="K3" s="17"/>
      <c r="L3" s="13"/>
      <c r="M3" s="13"/>
      <c r="N3" s="9"/>
      <c r="O3" s="9"/>
      <c r="P3" s="5">
        <v>965130.11</v>
      </c>
      <c r="Q3" s="6">
        <v>0.33700000000000002</v>
      </c>
      <c r="R3" s="8"/>
      <c r="S3" s="5">
        <v>1801.2</v>
      </c>
      <c r="T3" s="5">
        <v>1139.384</v>
      </c>
      <c r="U3" s="5">
        <v>1033099.58</v>
      </c>
      <c r="V3" s="28">
        <v>10177706.346000001</v>
      </c>
      <c r="W3" s="2" t="s">
        <v>26</v>
      </c>
      <c r="X3" s="2" t="s">
        <v>26</v>
      </c>
      <c r="Y3" s="2" t="s">
        <v>24</v>
      </c>
      <c r="Z3" s="2" t="s">
        <v>27</v>
      </c>
      <c r="AA3" s="2" t="s">
        <v>21</v>
      </c>
      <c r="AB3" s="2" t="s">
        <v>28</v>
      </c>
      <c r="AC3" s="54" t="s">
        <v>29</v>
      </c>
    </row>
    <row r="4" spans="1:29" x14ac:dyDescent="0.25">
      <c r="A4" s="2" t="s">
        <v>19</v>
      </c>
      <c r="B4" s="2" t="s">
        <v>25</v>
      </c>
      <c r="C4" s="2">
        <v>160</v>
      </c>
      <c r="D4" s="2">
        <v>2</v>
      </c>
      <c r="E4" s="2">
        <v>2016</v>
      </c>
      <c r="F4" s="5">
        <v>8530.17</v>
      </c>
      <c r="G4" s="17"/>
      <c r="H4" s="9"/>
      <c r="I4" s="10"/>
      <c r="J4" s="8">
        <f>V4/P4*1000</f>
        <v>10307.658215241741</v>
      </c>
      <c r="K4" s="17"/>
      <c r="L4" s="13"/>
      <c r="M4" s="13"/>
      <c r="N4" s="9"/>
      <c r="O4" s="9"/>
      <c r="P4" s="5">
        <v>1018623.89</v>
      </c>
      <c r="Q4" s="6">
        <v>0.35099999999999998</v>
      </c>
      <c r="R4" s="8"/>
      <c r="S4" s="5">
        <v>1950.2439999999999</v>
      </c>
      <c r="T4" s="5">
        <v>400.27300000000002</v>
      </c>
      <c r="U4" s="5">
        <v>1063400.3659999999</v>
      </c>
      <c r="V4" s="28">
        <v>10499626.908</v>
      </c>
      <c r="W4" s="2" t="s">
        <v>26</v>
      </c>
      <c r="X4" s="2" t="s">
        <v>26</v>
      </c>
      <c r="Y4" s="2" t="s">
        <v>24</v>
      </c>
      <c r="Z4" s="2" t="s">
        <v>27</v>
      </c>
      <c r="AA4" s="2" t="s">
        <v>21</v>
      </c>
      <c r="AB4" s="2" t="s">
        <v>28</v>
      </c>
      <c r="AC4" s="54" t="s">
        <v>29</v>
      </c>
    </row>
    <row r="5" spans="1:29" x14ac:dyDescent="0.25">
      <c r="A5" s="2" t="s">
        <v>19</v>
      </c>
      <c r="B5" s="2" t="s">
        <v>25</v>
      </c>
      <c r="C5" s="2">
        <v>160</v>
      </c>
      <c r="D5" s="2">
        <v>2</v>
      </c>
      <c r="E5" s="2">
        <v>2017</v>
      </c>
      <c r="F5" s="5">
        <v>5664.6</v>
      </c>
      <c r="G5" s="39" t="s">
        <v>65</v>
      </c>
      <c r="H5" s="9"/>
      <c r="I5" s="10"/>
      <c r="J5" s="8">
        <f>V5/P5*1000</f>
        <v>10244.912062567644</v>
      </c>
      <c r="K5" s="39" t="s">
        <v>67</v>
      </c>
      <c r="L5" s="40" t="s">
        <v>68</v>
      </c>
      <c r="M5" s="13"/>
      <c r="N5" s="9"/>
      <c r="O5" s="9"/>
      <c r="P5" s="5">
        <v>745075.19999999995</v>
      </c>
      <c r="Q5" s="6">
        <v>0.33429999999999999</v>
      </c>
      <c r="R5" s="8"/>
      <c r="S5" s="5">
        <v>1319.3579999999999</v>
      </c>
      <c r="T5" s="5">
        <v>122.88800000000001</v>
      </c>
      <c r="U5" s="5">
        <v>773625.076</v>
      </c>
      <c r="V5" s="28">
        <v>7633229.9040000001</v>
      </c>
      <c r="W5" s="2" t="s">
        <v>26</v>
      </c>
      <c r="X5" s="2" t="s">
        <v>26</v>
      </c>
      <c r="Y5" s="2" t="s">
        <v>24</v>
      </c>
      <c r="Z5" s="2" t="s">
        <v>27</v>
      </c>
      <c r="AA5" s="2" t="s">
        <v>21</v>
      </c>
      <c r="AB5" s="2" t="s">
        <v>28</v>
      </c>
      <c r="AC5" s="54" t="s">
        <v>29</v>
      </c>
    </row>
    <row r="6" spans="1:29" x14ac:dyDescent="0.25">
      <c r="A6" s="36"/>
      <c r="B6" s="36"/>
      <c r="C6" s="36"/>
      <c r="D6" s="36"/>
      <c r="E6" s="36"/>
      <c r="F6" s="37"/>
      <c r="G6" s="39" t="s">
        <v>76</v>
      </c>
      <c r="H6" s="37"/>
      <c r="I6" s="38" t="s">
        <v>66</v>
      </c>
      <c r="J6" s="37">
        <f>V6/P6*1000</f>
        <v>10254.839422770096</v>
      </c>
      <c r="K6" s="39">
        <f>P5*1.333</f>
        <v>993185.24159999995</v>
      </c>
      <c r="L6" s="40">
        <f>Q6</f>
        <v>6.6299999999999998E-2</v>
      </c>
      <c r="M6" s="40">
        <f>R5</f>
        <v>0</v>
      </c>
      <c r="N6" s="37">
        <f>J6*K6/1000*L6/2000</f>
        <v>337.63126387466389</v>
      </c>
      <c r="O6" s="37">
        <f>J6*K6/1000*M6/2000</f>
        <v>0</v>
      </c>
      <c r="P6" s="37">
        <v>723880.03</v>
      </c>
      <c r="Q6" s="41">
        <v>6.6299999999999998E-2</v>
      </c>
      <c r="R6" s="37"/>
      <c r="S6" s="37">
        <v>252.39500000000001</v>
      </c>
      <c r="T6" s="37">
        <v>2.23</v>
      </c>
      <c r="U6" s="37">
        <v>440054.973</v>
      </c>
      <c r="V6" s="42">
        <v>7423273.4689999996</v>
      </c>
      <c r="W6" s="36"/>
      <c r="X6" s="36"/>
      <c r="Y6" s="36"/>
      <c r="Z6" s="36"/>
      <c r="AA6" s="36"/>
      <c r="AB6" s="36"/>
      <c r="AC6" s="55"/>
    </row>
    <row r="7" spans="1:29" x14ac:dyDescent="0.25">
      <c r="A7" s="2"/>
      <c r="B7" s="2"/>
      <c r="C7" s="2"/>
      <c r="D7" s="2"/>
      <c r="E7" s="2"/>
      <c r="F7" s="5"/>
      <c r="G7" s="17"/>
      <c r="H7" s="9"/>
      <c r="I7" s="10"/>
      <c r="J7" s="9"/>
      <c r="K7" s="17"/>
      <c r="L7" s="13"/>
      <c r="M7" s="13"/>
      <c r="N7" s="9"/>
      <c r="O7" s="9"/>
      <c r="P7" s="5"/>
      <c r="Q7" s="6"/>
      <c r="R7" s="5"/>
      <c r="S7" s="5"/>
      <c r="T7" s="5"/>
      <c r="U7" s="5"/>
      <c r="V7" s="28"/>
      <c r="W7" s="2"/>
      <c r="X7" s="2"/>
      <c r="Y7" s="2"/>
      <c r="Z7" s="2"/>
      <c r="AA7" s="2"/>
      <c r="AB7" s="2"/>
      <c r="AC7" s="54"/>
    </row>
    <row r="8" spans="1:29" x14ac:dyDescent="0.25">
      <c r="A8" s="2" t="s">
        <v>19</v>
      </c>
      <c r="B8" s="2" t="s">
        <v>25</v>
      </c>
      <c r="C8" s="2">
        <v>160</v>
      </c>
      <c r="D8" s="2">
        <v>3</v>
      </c>
      <c r="E8" s="2">
        <v>2014</v>
      </c>
      <c r="F8" s="5">
        <v>7853.01</v>
      </c>
      <c r="G8" s="17"/>
      <c r="H8" s="9">
        <v>204</v>
      </c>
      <c r="I8" s="10">
        <f>P8/(H$8*8760)</f>
        <v>0.81517949794072886</v>
      </c>
      <c r="J8" s="8">
        <f t="shared" ref="J8:J11" si="0">V8/P8*1000</f>
        <v>10543.691245789785</v>
      </c>
      <c r="K8" s="17"/>
      <c r="L8" s="13"/>
      <c r="M8" s="13"/>
      <c r="N8" s="9"/>
      <c r="O8" s="9"/>
      <c r="P8" s="5">
        <v>1456758.37</v>
      </c>
      <c r="Q8" s="6">
        <v>0.41789999999999999</v>
      </c>
      <c r="R8" s="34">
        <f>T8*2000/V8</f>
        <v>0.36126619289950013</v>
      </c>
      <c r="S8" s="5">
        <v>3228.3589999999999</v>
      </c>
      <c r="T8" s="5">
        <v>2774.4540000000002</v>
      </c>
      <c r="U8" s="5">
        <v>1573254.5660000001</v>
      </c>
      <c r="V8" s="28">
        <v>15359610.472999999</v>
      </c>
      <c r="W8" s="2" t="s">
        <v>26</v>
      </c>
      <c r="X8" s="2" t="s">
        <v>26</v>
      </c>
      <c r="Y8" s="2" t="s">
        <v>24</v>
      </c>
      <c r="Z8" s="2" t="s">
        <v>27</v>
      </c>
      <c r="AA8" s="2" t="s">
        <v>21</v>
      </c>
      <c r="AB8" s="2" t="s">
        <v>28</v>
      </c>
      <c r="AC8" s="54" t="s">
        <v>29</v>
      </c>
    </row>
    <row r="9" spans="1:29" x14ac:dyDescent="0.25">
      <c r="A9" s="2" t="s">
        <v>19</v>
      </c>
      <c r="B9" s="2" t="s">
        <v>25</v>
      </c>
      <c r="C9" s="2">
        <v>160</v>
      </c>
      <c r="D9" s="2">
        <v>3</v>
      </c>
      <c r="E9" s="2">
        <v>2015</v>
      </c>
      <c r="F9" s="5">
        <v>8220.6200000000008</v>
      </c>
      <c r="G9" s="13"/>
      <c r="H9" s="9"/>
      <c r="I9" s="10">
        <f t="shared" ref="I9:I11" si="1">P9/(H$8*8760)</f>
        <v>0.67691344905542117</v>
      </c>
      <c r="J9" s="8">
        <f t="shared" si="0"/>
        <v>10266.145355952491</v>
      </c>
      <c r="K9" s="17"/>
      <c r="L9" s="13"/>
      <c r="M9" s="13"/>
      <c r="N9" s="9"/>
      <c r="O9" s="9"/>
      <c r="P9" s="5">
        <v>1209671.4099999999</v>
      </c>
      <c r="Q9" s="6">
        <v>0.42609999999999998</v>
      </c>
      <c r="R9" s="34">
        <f>T9*2000/V9</f>
        <v>0.22911710448566588</v>
      </c>
      <c r="S9" s="5">
        <v>2682.2710000000002</v>
      </c>
      <c r="T9" s="5">
        <v>1422.664</v>
      </c>
      <c r="U9" s="5">
        <v>1268718.0519999999</v>
      </c>
      <c r="V9" s="28">
        <v>12418662.528000001</v>
      </c>
      <c r="W9" s="2" t="s">
        <v>26</v>
      </c>
      <c r="X9" s="2" t="s">
        <v>26</v>
      </c>
      <c r="Y9" s="2" t="s">
        <v>24</v>
      </c>
      <c r="Z9" s="2" t="s">
        <v>27</v>
      </c>
      <c r="AA9" s="2" t="s">
        <v>21</v>
      </c>
      <c r="AB9" s="2" t="s">
        <v>28</v>
      </c>
      <c r="AC9" s="54" t="s">
        <v>29</v>
      </c>
    </row>
    <row r="10" spans="1:29" x14ac:dyDescent="0.25">
      <c r="A10" s="2" t="s">
        <v>19</v>
      </c>
      <c r="B10" s="2" t="s">
        <v>25</v>
      </c>
      <c r="C10" s="2">
        <v>160</v>
      </c>
      <c r="D10" s="2">
        <v>3</v>
      </c>
      <c r="E10" s="2">
        <v>2016</v>
      </c>
      <c r="F10" s="5">
        <v>8241.8799999999992</v>
      </c>
      <c r="G10" s="17"/>
      <c r="H10" s="9"/>
      <c r="I10" s="10">
        <f t="shared" si="1"/>
        <v>0.67038473677142096</v>
      </c>
      <c r="J10" s="8">
        <f t="shared" si="0"/>
        <v>10334.974599507712</v>
      </c>
      <c r="K10" s="17"/>
      <c r="L10" s="13"/>
      <c r="M10" s="13"/>
      <c r="N10" s="9"/>
      <c r="O10" s="9"/>
      <c r="P10" s="5">
        <v>1198004.3400000001</v>
      </c>
      <c r="Q10" s="6">
        <v>0.44030000000000002</v>
      </c>
      <c r="R10" s="34">
        <f>T10*2000/V10</f>
        <v>8.9768765162977743E-2</v>
      </c>
      <c r="S10" s="5">
        <v>2796.3310000000001</v>
      </c>
      <c r="T10" s="5">
        <v>555.72900000000004</v>
      </c>
      <c r="U10" s="5">
        <v>1261876.8999999999</v>
      </c>
      <c r="V10" s="28">
        <v>12381344.424000001</v>
      </c>
      <c r="W10" s="2" t="s">
        <v>26</v>
      </c>
      <c r="X10" s="2" t="s">
        <v>26</v>
      </c>
      <c r="Y10" s="2" t="s">
        <v>24</v>
      </c>
      <c r="Z10" s="2" t="s">
        <v>27</v>
      </c>
      <c r="AA10" s="2" t="s">
        <v>21</v>
      </c>
      <c r="AB10" s="2" t="s">
        <v>28</v>
      </c>
      <c r="AC10" s="54" t="s">
        <v>29</v>
      </c>
    </row>
    <row r="11" spans="1:29" x14ac:dyDescent="0.25">
      <c r="A11" s="2" t="s">
        <v>19</v>
      </c>
      <c r="B11" s="2" t="s">
        <v>25</v>
      </c>
      <c r="C11" s="2">
        <v>160</v>
      </c>
      <c r="D11" s="2">
        <v>3</v>
      </c>
      <c r="E11" s="2">
        <v>2017</v>
      </c>
      <c r="F11" s="5">
        <v>6912.3</v>
      </c>
      <c r="G11" s="39" t="s">
        <v>69</v>
      </c>
      <c r="H11" s="9"/>
      <c r="I11" s="10">
        <f t="shared" si="1"/>
        <v>0.58045071738741161</v>
      </c>
      <c r="J11" s="8">
        <f t="shared" si="0"/>
        <v>10364.919683638685</v>
      </c>
      <c r="K11" s="16" t="s">
        <v>63</v>
      </c>
      <c r="L11" s="40" t="s">
        <v>68</v>
      </c>
      <c r="M11" s="35">
        <v>2017</v>
      </c>
      <c r="N11" s="9"/>
      <c r="O11" s="9"/>
      <c r="P11" s="5">
        <v>1037288.65</v>
      </c>
      <c r="Q11" s="6">
        <v>0.30359999999999998</v>
      </c>
      <c r="R11" s="34">
        <f>T11*2000/V11</f>
        <v>3.4953915444896608E-2</v>
      </c>
      <c r="S11" s="5">
        <v>1662.6089999999999</v>
      </c>
      <c r="T11" s="5">
        <v>187.90199999999999</v>
      </c>
      <c r="U11" s="5">
        <v>1097579.699</v>
      </c>
      <c r="V11" s="28">
        <v>10751413.546</v>
      </c>
      <c r="W11" s="2" t="s">
        <v>26</v>
      </c>
      <c r="X11" s="2" t="s">
        <v>26</v>
      </c>
      <c r="Y11" s="2" t="s">
        <v>24</v>
      </c>
      <c r="Z11" s="2" t="s">
        <v>27</v>
      </c>
      <c r="AA11" s="2" t="s">
        <v>21</v>
      </c>
      <c r="AB11" s="2" t="s">
        <v>28</v>
      </c>
      <c r="AC11" s="54" t="s">
        <v>29</v>
      </c>
    </row>
    <row r="12" spans="1:29" x14ac:dyDescent="0.25">
      <c r="A12" s="31"/>
      <c r="B12" s="31"/>
      <c r="C12" s="31"/>
      <c r="D12" s="31"/>
      <c r="E12" s="31"/>
      <c r="F12" s="14"/>
      <c r="G12" s="11"/>
      <c r="H12" s="14"/>
      <c r="I12" s="15" t="s">
        <v>64</v>
      </c>
      <c r="J12" s="14">
        <f>AVERAGE(J8:J11)</f>
        <v>10377.432721222167</v>
      </c>
      <c r="K12" s="11">
        <f>H8*8760*0.85</f>
        <v>1518984</v>
      </c>
      <c r="L12" s="40">
        <v>0.184</v>
      </c>
      <c r="M12" s="12">
        <f>R11</f>
        <v>3.4953915444896608E-2</v>
      </c>
      <c r="N12" s="14">
        <f>J12*K12/1000*L12/2000</f>
        <v>1450.2101923443897</v>
      </c>
      <c r="O12" s="14">
        <f>J12*K12/1000*M12/2000</f>
        <v>275.4919806550709</v>
      </c>
      <c r="P12" s="14"/>
      <c r="Q12" s="32"/>
      <c r="R12" s="14"/>
      <c r="S12" s="14"/>
      <c r="T12" s="14"/>
      <c r="U12" s="14"/>
      <c r="V12" s="33"/>
      <c r="W12" s="31"/>
      <c r="X12" s="31"/>
      <c r="Y12" s="31"/>
      <c r="Z12" s="31"/>
      <c r="AA12" s="31"/>
      <c r="AB12" s="31"/>
      <c r="AC12" s="56"/>
    </row>
    <row r="13" spans="1:29" x14ac:dyDescent="0.25">
      <c r="A13" s="2"/>
      <c r="B13" s="2"/>
      <c r="C13" s="2"/>
      <c r="D13" s="2"/>
      <c r="E13" s="2"/>
      <c r="F13" s="5"/>
      <c r="G13" s="17"/>
      <c r="H13" s="9"/>
      <c r="I13" s="10"/>
      <c r="J13" s="9"/>
      <c r="K13" s="17"/>
      <c r="L13" s="13"/>
      <c r="M13" s="13"/>
      <c r="N13" s="9"/>
      <c r="O13" s="9"/>
      <c r="P13" s="5"/>
      <c r="Q13" s="6"/>
      <c r="R13" s="5"/>
      <c r="S13" s="5"/>
      <c r="T13" s="5"/>
      <c r="U13" s="5"/>
      <c r="V13" s="28"/>
      <c r="W13" s="2"/>
      <c r="X13" s="2"/>
      <c r="Y13" s="2"/>
      <c r="Z13" s="2"/>
      <c r="AA13" s="2"/>
      <c r="AB13" s="2"/>
      <c r="AC13" s="54"/>
    </row>
    <row r="14" spans="1:29" x14ac:dyDescent="0.25">
      <c r="A14" s="21" t="s">
        <v>19</v>
      </c>
      <c r="B14" s="21" t="s">
        <v>31</v>
      </c>
      <c r="C14" s="21">
        <v>113</v>
      </c>
      <c r="D14" s="21">
        <v>1</v>
      </c>
      <c r="E14" s="21">
        <v>2014</v>
      </c>
      <c r="F14" s="7">
        <v>8181.02</v>
      </c>
      <c r="G14" s="43"/>
      <c r="H14" s="7"/>
      <c r="I14" s="23"/>
      <c r="J14" s="7"/>
      <c r="K14" s="7"/>
      <c r="L14" s="7"/>
      <c r="M14" s="7"/>
      <c r="N14" s="7"/>
      <c r="O14" s="7"/>
      <c r="P14" s="7">
        <v>858271.59</v>
      </c>
      <c r="Q14" s="7">
        <v>0.20449999999999999</v>
      </c>
      <c r="R14" s="7"/>
      <c r="S14" s="7">
        <v>980.02200000000005</v>
      </c>
      <c r="T14" s="7">
        <v>603.846</v>
      </c>
      <c r="U14" s="7">
        <v>989512.42099999997</v>
      </c>
      <c r="V14" s="29">
        <v>9644400.5889999997</v>
      </c>
      <c r="W14" s="22" t="s">
        <v>20</v>
      </c>
      <c r="X14" s="21" t="s">
        <v>20</v>
      </c>
      <c r="Y14" s="21" t="s">
        <v>32</v>
      </c>
      <c r="Z14" s="21" t="s">
        <v>27</v>
      </c>
      <c r="AA14" s="21"/>
      <c r="AB14" s="21" t="s">
        <v>28</v>
      </c>
      <c r="AC14" s="57" t="s">
        <v>33</v>
      </c>
    </row>
    <row r="15" spans="1:29" x14ac:dyDescent="0.25">
      <c r="A15" s="21" t="s">
        <v>19</v>
      </c>
      <c r="B15" s="21" t="s">
        <v>31</v>
      </c>
      <c r="C15" s="21">
        <v>113</v>
      </c>
      <c r="D15" s="21">
        <v>1</v>
      </c>
      <c r="E15" s="21">
        <v>2015</v>
      </c>
      <c r="F15" s="7">
        <v>7182.2</v>
      </c>
      <c r="G15" s="43"/>
      <c r="H15" s="7"/>
      <c r="I15" s="23"/>
      <c r="J15" s="7"/>
      <c r="K15" s="7"/>
      <c r="L15" s="7"/>
      <c r="M15" s="7"/>
      <c r="N15" s="7"/>
      <c r="O15" s="7"/>
      <c r="P15" s="7">
        <v>684665.25</v>
      </c>
      <c r="Q15" s="7">
        <v>0.21129999999999999</v>
      </c>
      <c r="R15" s="7"/>
      <c r="S15" s="7">
        <v>806.80600000000004</v>
      </c>
      <c r="T15" s="7">
        <v>456.61500000000001</v>
      </c>
      <c r="U15" s="7">
        <v>801502.54500000004</v>
      </c>
      <c r="V15" s="29">
        <v>7811941.7769999998</v>
      </c>
      <c r="W15" s="22" t="s">
        <v>20</v>
      </c>
      <c r="X15" s="21" t="s">
        <v>20</v>
      </c>
      <c r="Y15" s="21" t="s">
        <v>32</v>
      </c>
      <c r="Z15" s="21" t="s">
        <v>27</v>
      </c>
      <c r="AA15" s="21"/>
      <c r="AB15" s="21" t="s">
        <v>28</v>
      </c>
      <c r="AC15" s="57" t="s">
        <v>33</v>
      </c>
    </row>
    <row r="16" spans="1:29" x14ac:dyDescent="0.25">
      <c r="A16" s="21" t="s">
        <v>19</v>
      </c>
      <c r="B16" s="21" t="s">
        <v>31</v>
      </c>
      <c r="C16" s="21">
        <v>113</v>
      </c>
      <c r="D16" s="21">
        <v>1</v>
      </c>
      <c r="E16" s="21">
        <v>2016</v>
      </c>
      <c r="F16" s="7">
        <v>1945.61</v>
      </c>
      <c r="G16" s="43"/>
      <c r="H16" s="7"/>
      <c r="I16" s="23"/>
      <c r="J16" s="7"/>
      <c r="K16" s="7"/>
      <c r="L16" s="7"/>
      <c r="M16" s="7"/>
      <c r="N16" s="7"/>
      <c r="O16" s="7"/>
      <c r="P16" s="7">
        <v>144279.51</v>
      </c>
      <c r="Q16" s="7">
        <v>0.1825</v>
      </c>
      <c r="R16" s="7"/>
      <c r="S16" s="7">
        <v>166.03</v>
      </c>
      <c r="T16" s="7">
        <v>90.591999999999999</v>
      </c>
      <c r="U16" s="7">
        <v>189501.68100000001</v>
      </c>
      <c r="V16" s="29">
        <v>1847002.4709999999</v>
      </c>
      <c r="W16" s="22" t="s">
        <v>20</v>
      </c>
      <c r="X16" s="21" t="s">
        <v>20</v>
      </c>
      <c r="Y16" s="21" t="s">
        <v>32</v>
      </c>
      <c r="Z16" s="21" t="s">
        <v>27</v>
      </c>
      <c r="AA16" s="21"/>
      <c r="AB16" s="21" t="s">
        <v>28</v>
      </c>
      <c r="AC16" s="57" t="s">
        <v>33</v>
      </c>
    </row>
    <row r="17" spans="1:29" x14ac:dyDescent="0.25">
      <c r="A17" s="21" t="s">
        <v>19</v>
      </c>
      <c r="B17" s="21" t="s">
        <v>31</v>
      </c>
      <c r="C17" s="21">
        <v>113</v>
      </c>
      <c r="D17" s="21">
        <v>1</v>
      </c>
      <c r="E17" s="21">
        <v>2017</v>
      </c>
      <c r="F17" s="7">
        <v>5855.23</v>
      </c>
      <c r="G17" s="43" t="s">
        <v>71</v>
      </c>
      <c r="H17" s="7"/>
      <c r="I17" s="23"/>
      <c r="J17" s="7"/>
      <c r="K17" s="7"/>
      <c r="L17" s="7"/>
      <c r="M17" s="7"/>
      <c r="N17" s="7"/>
      <c r="O17" s="7"/>
      <c r="P17" s="7">
        <v>441274.87</v>
      </c>
      <c r="Q17" s="7">
        <v>0.16200000000000001</v>
      </c>
      <c r="R17" s="7"/>
      <c r="S17" s="7">
        <v>451.63</v>
      </c>
      <c r="T17" s="7">
        <v>243.82400000000001</v>
      </c>
      <c r="U17" s="7">
        <v>567943.09900000005</v>
      </c>
      <c r="V17" s="29">
        <v>5535532.5999999996</v>
      </c>
      <c r="W17" s="22" t="s">
        <v>20</v>
      </c>
      <c r="X17" s="21" t="s">
        <v>20</v>
      </c>
      <c r="Y17" s="21" t="s">
        <v>32</v>
      </c>
      <c r="Z17" s="21" t="s">
        <v>27</v>
      </c>
      <c r="AA17" s="21"/>
      <c r="AB17" s="21" t="s">
        <v>28</v>
      </c>
      <c r="AC17" s="57" t="s">
        <v>33</v>
      </c>
    </row>
    <row r="18" spans="1:29" x14ac:dyDescent="0.25">
      <c r="A18" s="2"/>
      <c r="B18" s="2"/>
      <c r="C18" s="2"/>
      <c r="D18" s="2"/>
      <c r="E18" s="2"/>
      <c r="F18" s="5"/>
      <c r="G18" s="17"/>
      <c r="H18" s="9"/>
      <c r="I18" s="10"/>
      <c r="J18" s="9"/>
      <c r="K18" s="17"/>
      <c r="L18" s="13"/>
      <c r="M18" s="13"/>
      <c r="N18" s="9"/>
      <c r="O18" s="9"/>
      <c r="P18" s="5"/>
      <c r="Q18" s="6"/>
      <c r="R18" s="5"/>
      <c r="S18" s="5"/>
      <c r="T18" s="5"/>
      <c r="U18" s="5"/>
      <c r="V18" s="28"/>
      <c r="W18" s="2"/>
      <c r="X18" s="2"/>
      <c r="Y18" s="2"/>
      <c r="Z18" s="2"/>
      <c r="AA18" s="2"/>
      <c r="AB18" s="2"/>
      <c r="AC18" s="54"/>
    </row>
    <row r="19" spans="1:29" x14ac:dyDescent="0.25">
      <c r="A19" s="21" t="s">
        <v>19</v>
      </c>
      <c r="B19" s="21" t="s">
        <v>31</v>
      </c>
      <c r="C19" s="21">
        <v>113</v>
      </c>
      <c r="D19" s="21">
        <v>2</v>
      </c>
      <c r="E19" s="21">
        <v>2014</v>
      </c>
      <c r="F19" s="7">
        <v>7722.44</v>
      </c>
      <c r="G19" s="43"/>
      <c r="H19" s="7"/>
      <c r="I19" s="23"/>
      <c r="J19" s="7"/>
      <c r="K19" s="7"/>
      <c r="L19" s="7"/>
      <c r="M19" s="7"/>
      <c r="N19" s="7"/>
      <c r="O19" s="7"/>
      <c r="P19" s="7">
        <v>1835722.75</v>
      </c>
      <c r="Q19" s="7">
        <v>0.29549999999999998</v>
      </c>
      <c r="R19" s="7"/>
      <c r="S19" s="7">
        <v>2783.1750000000002</v>
      </c>
      <c r="T19" s="7">
        <v>1136.3679999999999</v>
      </c>
      <c r="U19" s="7">
        <v>1929359.84</v>
      </c>
      <c r="V19" s="29">
        <v>18804689.995000001</v>
      </c>
      <c r="W19" s="22" t="s">
        <v>20</v>
      </c>
      <c r="X19" s="21" t="s">
        <v>20</v>
      </c>
      <c r="Y19" s="21" t="s">
        <v>32</v>
      </c>
      <c r="Z19" s="21" t="s">
        <v>27</v>
      </c>
      <c r="AA19" s="21"/>
      <c r="AB19" s="21" t="s">
        <v>28</v>
      </c>
      <c r="AC19" s="57" t="s">
        <v>34</v>
      </c>
    </row>
    <row r="20" spans="1:29" x14ac:dyDescent="0.25">
      <c r="A20" s="21" t="s">
        <v>19</v>
      </c>
      <c r="B20" s="21" t="s">
        <v>31</v>
      </c>
      <c r="C20" s="21">
        <v>113</v>
      </c>
      <c r="D20" s="21">
        <v>2</v>
      </c>
      <c r="E20" s="21">
        <v>2015</v>
      </c>
      <c r="F20" s="7">
        <v>5836.12</v>
      </c>
      <c r="G20" s="43" t="s">
        <v>70</v>
      </c>
      <c r="H20" s="7"/>
      <c r="I20" s="23"/>
      <c r="J20" s="7"/>
      <c r="K20" s="7"/>
      <c r="L20" s="7"/>
      <c r="M20" s="7"/>
      <c r="N20" s="7"/>
      <c r="O20" s="7"/>
      <c r="P20" s="7">
        <v>1210852.47</v>
      </c>
      <c r="Q20" s="7">
        <v>0.29360000000000003</v>
      </c>
      <c r="R20" s="7"/>
      <c r="S20" s="7">
        <v>1858.712</v>
      </c>
      <c r="T20" s="7">
        <v>1130.9069999999999</v>
      </c>
      <c r="U20" s="7">
        <v>1291665.297</v>
      </c>
      <c r="V20" s="29">
        <v>12589319.711999999</v>
      </c>
      <c r="W20" s="22" t="s">
        <v>20</v>
      </c>
      <c r="X20" s="21" t="s">
        <v>20</v>
      </c>
      <c r="Y20" s="21" t="s">
        <v>32</v>
      </c>
      <c r="Z20" s="21" t="s">
        <v>27</v>
      </c>
      <c r="AA20" s="21"/>
      <c r="AB20" s="21" t="s">
        <v>28</v>
      </c>
      <c r="AC20" s="57" t="s">
        <v>34</v>
      </c>
    </row>
    <row r="21" spans="1:29" x14ac:dyDescent="0.25">
      <c r="A21" s="2"/>
      <c r="B21" s="2"/>
      <c r="C21" s="2"/>
      <c r="D21" s="2"/>
      <c r="E21" s="2"/>
      <c r="F21" s="5"/>
      <c r="G21" s="17"/>
      <c r="H21" s="9"/>
      <c r="I21" s="10"/>
      <c r="J21" s="9"/>
      <c r="K21" s="17"/>
      <c r="L21" s="13"/>
      <c r="M21" s="13"/>
      <c r="N21" s="9"/>
      <c r="O21" s="9"/>
      <c r="P21" s="5"/>
      <c r="Q21" s="6"/>
      <c r="R21" s="5"/>
      <c r="S21" s="5"/>
      <c r="T21" s="5"/>
      <c r="U21" s="5"/>
      <c r="V21" s="28"/>
      <c r="W21" s="2"/>
      <c r="X21" s="2"/>
      <c r="Y21" s="2"/>
      <c r="Z21" s="2"/>
      <c r="AA21" s="2"/>
      <c r="AB21" s="2"/>
      <c r="AC21" s="54"/>
    </row>
    <row r="22" spans="1:29" x14ac:dyDescent="0.25">
      <c r="A22" s="21" t="s">
        <v>19</v>
      </c>
      <c r="B22" s="21" t="s">
        <v>31</v>
      </c>
      <c r="C22" s="21">
        <v>113</v>
      </c>
      <c r="D22" s="21">
        <v>3</v>
      </c>
      <c r="E22" s="21">
        <v>2014</v>
      </c>
      <c r="F22" s="7">
        <v>7243.77</v>
      </c>
      <c r="G22" s="43"/>
      <c r="H22" s="7"/>
      <c r="I22" s="23"/>
      <c r="J22" s="7"/>
      <c r="K22" s="7"/>
      <c r="L22" s="7"/>
      <c r="M22" s="7"/>
      <c r="N22" s="7"/>
      <c r="O22" s="7"/>
      <c r="P22" s="7">
        <v>1733322.95</v>
      </c>
      <c r="Q22" s="7">
        <v>0.21990000000000001</v>
      </c>
      <c r="R22" s="7"/>
      <c r="S22" s="7">
        <v>2093.8490000000002</v>
      </c>
      <c r="T22" s="7">
        <v>656.69500000000005</v>
      </c>
      <c r="U22" s="7">
        <v>1963436.419</v>
      </c>
      <c r="V22" s="29">
        <v>19136835.085000001</v>
      </c>
      <c r="W22" s="22" t="s">
        <v>20</v>
      </c>
      <c r="X22" s="21" t="s">
        <v>20</v>
      </c>
      <c r="Y22" s="21" t="s">
        <v>32</v>
      </c>
      <c r="Z22" s="21" t="s">
        <v>27</v>
      </c>
      <c r="AA22" s="21"/>
      <c r="AB22" s="21" t="s">
        <v>28</v>
      </c>
      <c r="AC22" s="57" t="s">
        <v>34</v>
      </c>
    </row>
    <row r="23" spans="1:29" x14ac:dyDescent="0.25">
      <c r="A23" s="21" t="s">
        <v>19</v>
      </c>
      <c r="B23" s="21" t="s">
        <v>31</v>
      </c>
      <c r="C23" s="21">
        <v>113</v>
      </c>
      <c r="D23" s="21">
        <v>3</v>
      </c>
      <c r="E23" s="21">
        <v>2015</v>
      </c>
      <c r="F23" s="7">
        <v>6736.86</v>
      </c>
      <c r="G23" s="43"/>
      <c r="H23" s="7"/>
      <c r="I23" s="23"/>
      <c r="J23" s="7"/>
      <c r="K23" s="7"/>
      <c r="L23" s="7"/>
      <c r="M23" s="7"/>
      <c r="N23" s="7"/>
      <c r="O23" s="7"/>
      <c r="P23" s="7">
        <v>1436789.54</v>
      </c>
      <c r="Q23" s="7">
        <v>0.20880000000000001</v>
      </c>
      <c r="R23" s="7"/>
      <c r="S23" s="7">
        <v>1677.1579999999999</v>
      </c>
      <c r="T23" s="7">
        <v>664.048</v>
      </c>
      <c r="U23" s="7">
        <v>1668927.287</v>
      </c>
      <c r="V23" s="29">
        <v>16266302.809</v>
      </c>
      <c r="W23" s="22" t="s">
        <v>20</v>
      </c>
      <c r="X23" s="21" t="s">
        <v>20</v>
      </c>
      <c r="Y23" s="21" t="s">
        <v>32</v>
      </c>
      <c r="Z23" s="21" t="s">
        <v>27</v>
      </c>
      <c r="AA23" s="21"/>
      <c r="AB23" s="21" t="s">
        <v>28</v>
      </c>
      <c r="AC23" s="57" t="s">
        <v>34</v>
      </c>
    </row>
    <row r="24" spans="1:29" x14ac:dyDescent="0.25">
      <c r="A24" s="21" t="s">
        <v>19</v>
      </c>
      <c r="B24" s="21" t="s">
        <v>31</v>
      </c>
      <c r="C24" s="21">
        <v>113</v>
      </c>
      <c r="D24" s="21">
        <v>3</v>
      </c>
      <c r="E24" s="21">
        <v>2016</v>
      </c>
      <c r="F24" s="7">
        <v>3873.06</v>
      </c>
      <c r="G24" s="43"/>
      <c r="H24" s="7"/>
      <c r="I24" s="23"/>
      <c r="J24" s="7"/>
      <c r="K24" s="7"/>
      <c r="L24" s="7"/>
      <c r="M24" s="7"/>
      <c r="N24" s="7"/>
      <c r="O24" s="7"/>
      <c r="P24" s="7">
        <v>659839.22</v>
      </c>
      <c r="Q24" s="7">
        <v>0.187</v>
      </c>
      <c r="R24" s="7"/>
      <c r="S24" s="7">
        <v>673.82399999999996</v>
      </c>
      <c r="T24" s="7">
        <v>341.57600000000002</v>
      </c>
      <c r="U24" s="7">
        <v>760142.32499999995</v>
      </c>
      <c r="V24" s="29">
        <v>7408814.4809999997</v>
      </c>
      <c r="W24" s="22" t="s">
        <v>20</v>
      </c>
      <c r="X24" s="21" t="s">
        <v>20</v>
      </c>
      <c r="Y24" s="21" t="s">
        <v>32</v>
      </c>
      <c r="Z24" s="21" t="s">
        <v>27</v>
      </c>
      <c r="AA24" s="21"/>
      <c r="AB24" s="21" t="s">
        <v>28</v>
      </c>
      <c r="AC24" s="57" t="s">
        <v>34</v>
      </c>
    </row>
    <row r="25" spans="1:29" x14ac:dyDescent="0.25">
      <c r="A25" s="21" t="s">
        <v>19</v>
      </c>
      <c r="B25" s="21" t="s">
        <v>31</v>
      </c>
      <c r="C25" s="21">
        <v>113</v>
      </c>
      <c r="D25" s="21">
        <v>3</v>
      </c>
      <c r="E25" s="21">
        <v>2017</v>
      </c>
      <c r="F25" s="7">
        <v>7519.62</v>
      </c>
      <c r="G25" s="43" t="s">
        <v>71</v>
      </c>
      <c r="H25" s="7"/>
      <c r="I25" s="23"/>
      <c r="J25" s="7"/>
      <c r="K25" s="7"/>
      <c r="L25" s="7"/>
      <c r="M25" s="7"/>
      <c r="N25" s="7"/>
      <c r="O25" s="7"/>
      <c r="P25" s="7">
        <v>1418112.96</v>
      </c>
      <c r="Q25" s="7">
        <v>0.18390000000000001</v>
      </c>
      <c r="R25" s="7"/>
      <c r="S25" s="7">
        <v>1518.9290000000001</v>
      </c>
      <c r="T25" s="7">
        <v>643.73400000000004</v>
      </c>
      <c r="U25" s="7">
        <v>1679754.254</v>
      </c>
      <c r="V25" s="29">
        <v>16371862.234999999</v>
      </c>
      <c r="W25" s="22" t="s">
        <v>20</v>
      </c>
      <c r="X25" s="21" t="s">
        <v>20</v>
      </c>
      <c r="Y25" s="21" t="s">
        <v>32</v>
      </c>
      <c r="Z25" s="21" t="s">
        <v>27</v>
      </c>
      <c r="AA25" s="21"/>
      <c r="AB25" s="21" t="s">
        <v>28</v>
      </c>
      <c r="AC25" s="57" t="s">
        <v>34</v>
      </c>
    </row>
    <row r="26" spans="1:29" x14ac:dyDescent="0.25">
      <c r="A26" s="2"/>
      <c r="B26" s="2"/>
      <c r="C26" s="2"/>
      <c r="D26" s="2"/>
      <c r="E26" s="2"/>
      <c r="F26" s="5"/>
      <c r="G26" s="17"/>
      <c r="H26" s="9"/>
      <c r="I26" s="10"/>
      <c r="J26" s="9"/>
      <c r="K26" s="17"/>
      <c r="L26" s="13"/>
      <c r="M26" s="13"/>
      <c r="N26" s="9"/>
      <c r="O26" s="9"/>
      <c r="P26" s="5"/>
      <c r="Q26" s="6"/>
      <c r="R26" s="5"/>
      <c r="S26" s="5"/>
      <c r="T26" s="5"/>
      <c r="U26" s="5"/>
      <c r="V26" s="28"/>
      <c r="W26" s="2"/>
      <c r="X26" s="2"/>
      <c r="Y26" s="2"/>
      <c r="Z26" s="2"/>
      <c r="AA26" s="2"/>
      <c r="AB26" s="2"/>
      <c r="AC26" s="54"/>
    </row>
    <row r="27" spans="1:29" x14ac:dyDescent="0.25">
      <c r="A27" s="21" t="s">
        <v>19</v>
      </c>
      <c r="B27" s="21" t="s">
        <v>31</v>
      </c>
      <c r="C27" s="21">
        <v>113</v>
      </c>
      <c r="D27" s="21">
        <v>4</v>
      </c>
      <c r="E27" s="21">
        <v>2014</v>
      </c>
      <c r="F27" s="7">
        <v>8098.25</v>
      </c>
      <c r="G27" s="43"/>
      <c r="H27" s="7"/>
      <c r="I27" s="23"/>
      <c r="J27" s="7"/>
      <c r="K27" s="7"/>
      <c r="L27" s="7"/>
      <c r="M27" s="7"/>
      <c r="N27" s="7"/>
      <c r="O27" s="7"/>
      <c r="P27" s="7">
        <v>2893266.51</v>
      </c>
      <c r="Q27" s="7">
        <v>0.18940000000000001</v>
      </c>
      <c r="R27" s="7"/>
      <c r="S27" s="7">
        <v>3089.1579999999999</v>
      </c>
      <c r="T27" s="7">
        <v>1409.5119999999999</v>
      </c>
      <c r="U27" s="7">
        <v>3327848.6519999998</v>
      </c>
      <c r="V27" s="29">
        <v>32435180.280999999</v>
      </c>
      <c r="W27" s="22" t="s">
        <v>35</v>
      </c>
      <c r="X27" s="21" t="s">
        <v>20</v>
      </c>
      <c r="Y27" s="21" t="s">
        <v>32</v>
      </c>
      <c r="Z27" s="21" t="s">
        <v>27</v>
      </c>
      <c r="AA27" s="21"/>
      <c r="AB27" s="21" t="s">
        <v>28</v>
      </c>
      <c r="AC27" s="57" t="s">
        <v>34</v>
      </c>
    </row>
    <row r="28" spans="1:29" x14ac:dyDescent="0.25">
      <c r="A28" s="21" t="s">
        <v>19</v>
      </c>
      <c r="B28" s="21" t="s">
        <v>31</v>
      </c>
      <c r="C28" s="21">
        <v>113</v>
      </c>
      <c r="D28" s="21">
        <v>4</v>
      </c>
      <c r="E28" s="21">
        <v>2015</v>
      </c>
      <c r="F28" s="7">
        <v>7385.99</v>
      </c>
      <c r="G28" s="43"/>
      <c r="H28" s="7"/>
      <c r="I28" s="23"/>
      <c r="J28" s="7"/>
      <c r="K28" s="7"/>
      <c r="L28" s="7"/>
      <c r="M28" s="7"/>
      <c r="N28" s="7"/>
      <c r="O28" s="7"/>
      <c r="P28" s="7">
        <v>2731159.4</v>
      </c>
      <c r="Q28" s="7">
        <v>0.19339999999999999</v>
      </c>
      <c r="R28" s="7"/>
      <c r="S28" s="7">
        <v>2912.7930000000001</v>
      </c>
      <c r="T28" s="7">
        <v>1330.6610000000001</v>
      </c>
      <c r="U28" s="7">
        <v>3067173.8139999998</v>
      </c>
      <c r="V28" s="29">
        <v>29894504.355</v>
      </c>
      <c r="W28" s="22" t="s">
        <v>35</v>
      </c>
      <c r="X28" s="21" t="s">
        <v>20</v>
      </c>
      <c r="Y28" s="21" t="s">
        <v>32</v>
      </c>
      <c r="Z28" s="21" t="s">
        <v>27</v>
      </c>
      <c r="AA28" s="21"/>
      <c r="AB28" s="21" t="s">
        <v>28</v>
      </c>
      <c r="AC28" s="57" t="s">
        <v>34</v>
      </c>
    </row>
    <row r="29" spans="1:29" x14ac:dyDescent="0.25">
      <c r="A29" s="21" t="s">
        <v>19</v>
      </c>
      <c r="B29" s="21" t="s">
        <v>31</v>
      </c>
      <c r="C29" s="21">
        <v>113</v>
      </c>
      <c r="D29" s="21">
        <v>4</v>
      </c>
      <c r="E29" s="21">
        <v>2016</v>
      </c>
      <c r="F29" s="7">
        <v>6692.15</v>
      </c>
      <c r="G29" s="43"/>
      <c r="H29" s="7"/>
      <c r="I29" s="23"/>
      <c r="J29" s="7"/>
      <c r="K29" s="7"/>
      <c r="L29" s="7"/>
      <c r="M29" s="7"/>
      <c r="N29" s="7"/>
      <c r="O29" s="7"/>
      <c r="P29" s="7">
        <v>1921469.4</v>
      </c>
      <c r="Q29" s="7">
        <v>0.1903</v>
      </c>
      <c r="R29" s="7"/>
      <c r="S29" s="7">
        <v>1895.972</v>
      </c>
      <c r="T29" s="7">
        <v>901.93100000000004</v>
      </c>
      <c r="U29" s="7">
        <v>2062971.7790000001</v>
      </c>
      <c r="V29" s="29">
        <v>20106926.495999999</v>
      </c>
      <c r="W29" s="22" t="s">
        <v>35</v>
      </c>
      <c r="X29" s="21" t="s">
        <v>20</v>
      </c>
      <c r="Y29" s="21" t="s">
        <v>32</v>
      </c>
      <c r="Z29" s="21" t="s">
        <v>27</v>
      </c>
      <c r="AA29" s="21"/>
      <c r="AB29" s="21" t="s">
        <v>28</v>
      </c>
      <c r="AC29" s="57" t="s">
        <v>34</v>
      </c>
    </row>
    <row r="30" spans="1:29" x14ac:dyDescent="0.25">
      <c r="A30" s="21" t="s">
        <v>19</v>
      </c>
      <c r="B30" s="21" t="s">
        <v>31</v>
      </c>
      <c r="C30" s="21">
        <v>113</v>
      </c>
      <c r="D30" s="21">
        <v>4</v>
      </c>
      <c r="E30" s="21">
        <v>2017</v>
      </c>
      <c r="F30" s="7">
        <v>7151.06</v>
      </c>
      <c r="G30" s="43" t="s">
        <v>71</v>
      </c>
      <c r="H30" s="7"/>
      <c r="I30" s="23"/>
      <c r="J30" s="7"/>
      <c r="K30" s="7"/>
      <c r="L30" s="7"/>
      <c r="M30" s="7"/>
      <c r="N30" s="7"/>
      <c r="O30" s="7"/>
      <c r="P30" s="7">
        <v>2162256.06</v>
      </c>
      <c r="Q30" s="7">
        <v>0.17150000000000001</v>
      </c>
      <c r="R30" s="7"/>
      <c r="S30" s="7">
        <v>2098.587</v>
      </c>
      <c r="T30" s="7">
        <v>867.66800000000001</v>
      </c>
      <c r="U30" s="7">
        <v>2465457.7200000002</v>
      </c>
      <c r="V30" s="29">
        <v>24029785.057999998</v>
      </c>
      <c r="W30" s="22" t="s">
        <v>35</v>
      </c>
      <c r="X30" s="21" t="s">
        <v>20</v>
      </c>
      <c r="Y30" s="21" t="s">
        <v>32</v>
      </c>
      <c r="Z30" s="21" t="s">
        <v>27</v>
      </c>
      <c r="AA30" s="21"/>
      <c r="AB30" s="21" t="s">
        <v>28</v>
      </c>
      <c r="AC30" s="57" t="s">
        <v>34</v>
      </c>
    </row>
    <row r="31" spans="1:29" x14ac:dyDescent="0.25">
      <c r="A31" s="2"/>
      <c r="B31" s="2"/>
      <c r="C31" s="2"/>
      <c r="D31" s="2"/>
      <c r="E31" s="2"/>
      <c r="F31" s="5"/>
      <c r="G31" s="17"/>
      <c r="H31" s="9"/>
      <c r="I31" s="10"/>
      <c r="J31" s="9"/>
      <c r="K31" s="17"/>
      <c r="L31" s="13"/>
      <c r="M31" s="13"/>
      <c r="N31" s="9"/>
      <c r="O31" s="9"/>
      <c r="P31" s="5"/>
      <c r="Q31" s="6"/>
      <c r="R31" s="5"/>
      <c r="S31" s="5"/>
      <c r="T31" s="5"/>
      <c r="U31" s="5"/>
      <c r="V31" s="28"/>
      <c r="W31" s="2"/>
      <c r="X31" s="2"/>
      <c r="Y31" s="2"/>
      <c r="Z31" s="2"/>
      <c r="AA31" s="2"/>
      <c r="AB31" s="2"/>
      <c r="AC31" s="54"/>
    </row>
    <row r="32" spans="1:29" x14ac:dyDescent="0.25">
      <c r="A32" s="2" t="s">
        <v>19</v>
      </c>
      <c r="B32" s="2" t="s">
        <v>36</v>
      </c>
      <c r="C32" s="2">
        <v>6177</v>
      </c>
      <c r="D32" s="2" t="s">
        <v>37</v>
      </c>
      <c r="E32" s="2">
        <v>2014</v>
      </c>
      <c r="F32" s="5">
        <v>8233.4599999999991</v>
      </c>
      <c r="G32" s="13"/>
      <c r="H32" s="9">
        <v>410.9</v>
      </c>
      <c r="I32" s="24">
        <f>P32/(H$32*8760)</f>
        <v>0.89988884795709601</v>
      </c>
      <c r="J32" s="8">
        <f t="shared" ref="J32:J35" si="2">V32/P32*1000</f>
        <v>10435.465777410467</v>
      </c>
      <c r="K32" s="17"/>
      <c r="L32" s="13"/>
      <c r="M32" s="13"/>
      <c r="N32" s="9"/>
      <c r="O32" s="9"/>
      <c r="P32" s="5">
        <v>3239135.51</v>
      </c>
      <c r="Q32" s="6">
        <v>0.28710000000000002</v>
      </c>
      <c r="R32" s="34">
        <f t="shared" ref="R32:R35" si="3">T32*2000/V32</f>
        <v>2.8086833689780277E-2</v>
      </c>
      <c r="S32" s="5">
        <v>4949.1710000000003</v>
      </c>
      <c r="T32" s="5">
        <v>474.69400000000002</v>
      </c>
      <c r="U32" s="5">
        <v>3545140.79</v>
      </c>
      <c r="V32" s="28">
        <v>33801887.762999997</v>
      </c>
      <c r="W32" s="2" t="s">
        <v>22</v>
      </c>
      <c r="X32" s="2" t="s">
        <v>22</v>
      </c>
      <c r="Y32" s="2" t="s">
        <v>24</v>
      </c>
      <c r="Z32" s="2" t="s">
        <v>27</v>
      </c>
      <c r="AA32" s="2" t="s">
        <v>38</v>
      </c>
      <c r="AB32" s="2" t="s">
        <v>39</v>
      </c>
      <c r="AC32" s="54" t="s">
        <v>40</v>
      </c>
    </row>
    <row r="33" spans="1:29" x14ac:dyDescent="0.25">
      <c r="A33" s="2" t="s">
        <v>19</v>
      </c>
      <c r="B33" s="2" t="s">
        <v>36</v>
      </c>
      <c r="C33" s="2">
        <v>6177</v>
      </c>
      <c r="D33" s="2" t="s">
        <v>37</v>
      </c>
      <c r="E33" s="2">
        <v>2015</v>
      </c>
      <c r="F33" s="5">
        <v>7313.04</v>
      </c>
      <c r="G33" s="17"/>
      <c r="H33" s="9"/>
      <c r="I33" s="24">
        <f t="shared" ref="I33:I35" si="4">P33/(H$32*8760)</f>
        <v>0.71576615981624025</v>
      </c>
      <c r="J33" s="8">
        <f t="shared" si="2"/>
        <v>10517.04271355251</v>
      </c>
      <c r="K33" s="17"/>
      <c r="L33" s="13"/>
      <c r="M33" s="13"/>
      <c r="N33" s="9"/>
      <c r="O33" s="9"/>
      <c r="P33" s="5">
        <v>2576388.84</v>
      </c>
      <c r="Q33" s="6">
        <v>0.2828</v>
      </c>
      <c r="R33" s="34">
        <f t="shared" si="3"/>
        <v>2.6228455253363009E-2</v>
      </c>
      <c r="S33" s="5">
        <v>3930.5830000000001</v>
      </c>
      <c r="T33" s="5">
        <v>355.34300000000002</v>
      </c>
      <c r="U33" s="5">
        <v>2841827.4350000001</v>
      </c>
      <c r="V33" s="28">
        <v>27095991.477000002</v>
      </c>
      <c r="W33" s="2" t="s">
        <v>22</v>
      </c>
      <c r="X33" s="2" t="s">
        <v>22</v>
      </c>
      <c r="Y33" s="2" t="s">
        <v>24</v>
      </c>
      <c r="Z33" s="2" t="s">
        <v>27</v>
      </c>
      <c r="AA33" s="2" t="s">
        <v>38</v>
      </c>
      <c r="AB33" s="2" t="s">
        <v>39</v>
      </c>
      <c r="AC33" s="54" t="s">
        <v>40</v>
      </c>
    </row>
    <row r="34" spans="1:29" x14ac:dyDescent="0.25">
      <c r="A34" s="2" t="s">
        <v>19</v>
      </c>
      <c r="B34" s="2" t="s">
        <v>36</v>
      </c>
      <c r="C34" s="2">
        <v>6177</v>
      </c>
      <c r="D34" s="2" t="s">
        <v>37</v>
      </c>
      <c r="E34" s="2">
        <v>2016</v>
      </c>
      <c r="F34" s="5">
        <v>8190.82</v>
      </c>
      <c r="G34" s="17"/>
      <c r="H34" s="9"/>
      <c r="I34" s="24">
        <f t="shared" si="4"/>
        <v>0.77525903435047916</v>
      </c>
      <c r="J34" s="8">
        <f t="shared" si="2"/>
        <v>10717.650945536921</v>
      </c>
      <c r="K34" s="17"/>
      <c r="L34" s="13"/>
      <c r="M34" s="13"/>
      <c r="N34" s="9"/>
      <c r="O34" s="9"/>
      <c r="P34" s="5">
        <v>2790532.49</v>
      </c>
      <c r="Q34" s="6">
        <v>0.27960000000000002</v>
      </c>
      <c r="R34" s="34">
        <f t="shared" si="3"/>
        <v>1.713223224993694E-2</v>
      </c>
      <c r="S34" s="5">
        <v>4274.759</v>
      </c>
      <c r="T34" s="5">
        <v>256.19499999999999</v>
      </c>
      <c r="U34" s="5">
        <v>3136725.3820000002</v>
      </c>
      <c r="V34" s="28">
        <v>29907953.18</v>
      </c>
      <c r="W34" s="2" t="s">
        <v>22</v>
      </c>
      <c r="X34" s="2" t="s">
        <v>22</v>
      </c>
      <c r="Y34" s="2" t="s">
        <v>24</v>
      </c>
      <c r="Z34" s="2" t="s">
        <v>27</v>
      </c>
      <c r="AA34" s="2" t="s">
        <v>38</v>
      </c>
      <c r="AB34" s="2" t="s">
        <v>39</v>
      </c>
      <c r="AC34" s="54" t="s">
        <v>40</v>
      </c>
    </row>
    <row r="35" spans="1:29" x14ac:dyDescent="0.25">
      <c r="A35" s="2" t="s">
        <v>19</v>
      </c>
      <c r="B35" s="2" t="s">
        <v>36</v>
      </c>
      <c r="C35" s="2">
        <v>6177</v>
      </c>
      <c r="D35" s="2" t="s">
        <v>37</v>
      </c>
      <c r="E35" s="2">
        <v>2017</v>
      </c>
      <c r="F35" s="5">
        <v>6597.14</v>
      </c>
      <c r="G35" s="39" t="s">
        <v>72</v>
      </c>
      <c r="H35" s="9"/>
      <c r="I35" s="24">
        <f t="shared" si="4"/>
        <v>0.61488389169114244</v>
      </c>
      <c r="J35" s="8">
        <f t="shared" si="2"/>
        <v>10655.610910132744</v>
      </c>
      <c r="K35" s="16" t="s">
        <v>63</v>
      </c>
      <c r="L35" s="35">
        <v>2017</v>
      </c>
      <c r="M35" s="35">
        <v>2017</v>
      </c>
      <c r="N35" s="9"/>
      <c r="O35" s="9"/>
      <c r="P35" s="5">
        <v>2213264.73</v>
      </c>
      <c r="Q35" s="6">
        <v>0.28639999999999999</v>
      </c>
      <c r="R35" s="34">
        <f t="shared" si="3"/>
        <v>8.1881172107123781E-3</v>
      </c>
      <c r="S35" s="5">
        <v>3471.9690000000001</v>
      </c>
      <c r="T35" s="5">
        <v>96.552999999999997</v>
      </c>
      <c r="U35" s="5">
        <v>2473460.7439999999</v>
      </c>
      <c r="V35" s="28">
        <v>23583687.804000001</v>
      </c>
      <c r="W35" s="2" t="s">
        <v>22</v>
      </c>
      <c r="X35" s="2" t="s">
        <v>22</v>
      </c>
      <c r="Y35" s="2" t="s">
        <v>24</v>
      </c>
      <c r="Z35" s="2" t="s">
        <v>27</v>
      </c>
      <c r="AA35" s="2" t="s">
        <v>38</v>
      </c>
      <c r="AB35" s="2" t="s">
        <v>39</v>
      </c>
      <c r="AC35" s="54" t="s">
        <v>40</v>
      </c>
    </row>
    <row r="36" spans="1:29" x14ac:dyDescent="0.25">
      <c r="A36" s="31"/>
      <c r="B36" s="31"/>
      <c r="C36" s="31"/>
      <c r="D36" s="31"/>
      <c r="E36" s="31"/>
      <c r="F36" s="14"/>
      <c r="G36" s="39" t="s">
        <v>73</v>
      </c>
      <c r="H36" s="14"/>
      <c r="I36" s="15" t="s">
        <v>64</v>
      </c>
      <c r="J36" s="14">
        <f>AVERAGE(J32:J35)</f>
        <v>10581.442586658161</v>
      </c>
      <c r="K36" s="11">
        <f>H32*8760*0.85</f>
        <v>3059561.4</v>
      </c>
      <c r="L36" s="12">
        <f>Q35</f>
        <v>0.28639999999999999</v>
      </c>
      <c r="M36" s="12">
        <f>R35</f>
        <v>8.1881172107123781E-3</v>
      </c>
      <c r="N36" s="14">
        <f>J36*K36/1000*L36/2000</f>
        <v>4636.0388957660225</v>
      </c>
      <c r="O36" s="14">
        <f>J36*K36/1000*M36/2000</f>
        <v>132.54340039090005</v>
      </c>
      <c r="P36" s="14"/>
      <c r="Q36" s="32"/>
      <c r="R36" s="14"/>
      <c r="S36" s="14"/>
      <c r="T36" s="14"/>
      <c r="U36" s="14"/>
      <c r="V36" s="33"/>
      <c r="W36" s="31"/>
      <c r="X36" s="31"/>
      <c r="Y36" s="31"/>
      <c r="Z36" s="31"/>
      <c r="AA36" s="31"/>
      <c r="AB36" s="31"/>
      <c r="AC36" s="56"/>
    </row>
    <row r="37" spans="1:29" x14ac:dyDescent="0.25">
      <c r="A37" s="2"/>
      <c r="B37" s="2"/>
      <c r="C37" s="2"/>
      <c r="D37" s="2"/>
      <c r="E37" s="2"/>
      <c r="F37" s="5"/>
      <c r="G37" s="17"/>
      <c r="H37" s="9"/>
      <c r="I37" s="10"/>
      <c r="J37" s="9"/>
      <c r="K37" s="18"/>
      <c r="L37" s="13"/>
      <c r="M37" s="19"/>
      <c r="N37" s="9"/>
      <c r="O37" s="9"/>
      <c r="P37" s="5"/>
      <c r="Q37" s="6"/>
      <c r="R37" s="5"/>
      <c r="S37" s="5"/>
      <c r="T37" s="5"/>
      <c r="U37" s="5"/>
      <c r="V37" s="28"/>
      <c r="W37" s="2"/>
      <c r="X37" s="2"/>
      <c r="Y37" s="2"/>
      <c r="Z37" s="2"/>
      <c r="AA37" s="2"/>
      <c r="AB37" s="2"/>
      <c r="AC37" s="54"/>
    </row>
    <row r="38" spans="1:29" x14ac:dyDescent="0.25">
      <c r="A38" s="2" t="s">
        <v>19</v>
      </c>
      <c r="B38" s="2" t="s">
        <v>36</v>
      </c>
      <c r="C38" s="2">
        <v>6177</v>
      </c>
      <c r="D38" s="2" t="s">
        <v>41</v>
      </c>
      <c r="E38" s="2">
        <v>2014</v>
      </c>
      <c r="F38" s="5">
        <v>7082.22</v>
      </c>
      <c r="G38" s="13"/>
      <c r="H38" s="9">
        <v>410.9</v>
      </c>
      <c r="I38" s="24">
        <f>P38/(H$38*8760)</f>
        <v>0.79296250795947421</v>
      </c>
      <c r="J38" s="8">
        <f t="shared" ref="J38:J41" si="5">V38/P38*1000</f>
        <v>10311.074339355127</v>
      </c>
      <c r="K38" s="17"/>
      <c r="L38" s="13"/>
      <c r="M38" s="13"/>
      <c r="N38" s="9"/>
      <c r="O38" s="9"/>
      <c r="P38" s="5">
        <v>2854255.86</v>
      </c>
      <c r="Q38" s="6">
        <v>0.1009</v>
      </c>
      <c r="R38" s="34">
        <f t="shared" ref="R38:R41" si="6">T38*2000/V38</f>
        <v>2.9416681227359721E-2</v>
      </c>
      <c r="S38" s="5">
        <v>1503.2429999999999</v>
      </c>
      <c r="T38" s="5">
        <v>432.87299999999999</v>
      </c>
      <c r="U38" s="5">
        <v>3086666.1839999999</v>
      </c>
      <c r="V38" s="28">
        <v>29430444.355999999</v>
      </c>
      <c r="W38" s="2" t="s">
        <v>22</v>
      </c>
      <c r="X38" s="2" t="s">
        <v>22</v>
      </c>
      <c r="Y38" s="2" t="s">
        <v>24</v>
      </c>
      <c r="Z38" s="2" t="s">
        <v>27</v>
      </c>
      <c r="AA38" s="2" t="s">
        <v>38</v>
      </c>
      <c r="AB38" s="2" t="s">
        <v>39</v>
      </c>
      <c r="AC38" s="54" t="s">
        <v>54</v>
      </c>
    </row>
    <row r="39" spans="1:29" x14ac:dyDescent="0.25">
      <c r="A39" s="2" t="s">
        <v>19</v>
      </c>
      <c r="B39" s="2" t="s">
        <v>36</v>
      </c>
      <c r="C39" s="2">
        <v>6177</v>
      </c>
      <c r="D39" s="2" t="s">
        <v>41</v>
      </c>
      <c r="E39" s="2">
        <v>2015</v>
      </c>
      <c r="F39" s="5">
        <v>8209.07</v>
      </c>
      <c r="G39" s="39" t="s">
        <v>75</v>
      </c>
      <c r="H39" s="9"/>
      <c r="I39" s="24">
        <f t="shared" ref="I39:I41" si="7">P39/(H$38*8760)</f>
        <v>0.83855456782138771</v>
      </c>
      <c r="J39" s="8">
        <f t="shared" si="5"/>
        <v>10266.670414061262</v>
      </c>
      <c r="K39" s="17"/>
      <c r="L39" s="20"/>
      <c r="M39" s="13"/>
      <c r="N39" s="9"/>
      <c r="O39" s="9"/>
      <c r="P39" s="5">
        <v>3018363.75</v>
      </c>
      <c r="Q39" s="6">
        <v>6.0999999999999999E-2</v>
      </c>
      <c r="R39" s="34">
        <f t="shared" si="6"/>
        <v>2.1078949750786034E-2</v>
      </c>
      <c r="S39" s="5">
        <v>932.87199999999996</v>
      </c>
      <c r="T39" s="5">
        <v>326.60300000000001</v>
      </c>
      <c r="U39" s="5">
        <v>3250080.7349999999</v>
      </c>
      <c r="V39" s="28">
        <v>30988545.811000001</v>
      </c>
      <c r="W39" s="2" t="s">
        <v>22</v>
      </c>
      <c r="X39" s="2" t="s">
        <v>22</v>
      </c>
      <c r="Y39" s="2" t="s">
        <v>24</v>
      </c>
      <c r="Z39" s="2" t="s">
        <v>27</v>
      </c>
      <c r="AA39" s="2" t="s">
        <v>38</v>
      </c>
      <c r="AB39" s="2" t="s">
        <v>39</v>
      </c>
      <c r="AC39" s="54" t="s">
        <v>42</v>
      </c>
    </row>
    <row r="40" spans="1:29" x14ac:dyDescent="0.25">
      <c r="A40" s="2" t="s">
        <v>19</v>
      </c>
      <c r="B40" s="2" t="s">
        <v>36</v>
      </c>
      <c r="C40" s="2">
        <v>6177</v>
      </c>
      <c r="D40" s="2" t="s">
        <v>41</v>
      </c>
      <c r="E40" s="2">
        <v>2016</v>
      </c>
      <c r="F40" s="5">
        <v>8076.96</v>
      </c>
      <c r="G40" s="17"/>
      <c r="H40" s="9"/>
      <c r="I40" s="24">
        <f t="shared" si="7"/>
        <v>0.77918297455968688</v>
      </c>
      <c r="J40" s="8">
        <f t="shared" si="5"/>
        <v>10317.17526350329</v>
      </c>
      <c r="K40" s="17"/>
      <c r="L40" s="13"/>
      <c r="M40" s="13"/>
      <c r="N40" s="9"/>
      <c r="O40" s="9"/>
      <c r="P40" s="5">
        <v>2804656.65</v>
      </c>
      <c r="Q40" s="6">
        <v>5.6599999999999998E-2</v>
      </c>
      <c r="R40" s="34">
        <f t="shared" si="6"/>
        <v>2.3023946292166166E-2</v>
      </c>
      <c r="S40" s="5">
        <v>813.96400000000006</v>
      </c>
      <c r="T40" s="5">
        <v>333.11200000000002</v>
      </c>
      <c r="U40" s="5">
        <v>3034761.0150000001</v>
      </c>
      <c r="V40" s="28">
        <v>28936134.212000001</v>
      </c>
      <c r="W40" s="2" t="s">
        <v>22</v>
      </c>
      <c r="X40" s="2" t="s">
        <v>22</v>
      </c>
      <c r="Y40" s="2" t="s">
        <v>24</v>
      </c>
      <c r="Z40" s="2" t="s">
        <v>27</v>
      </c>
      <c r="AA40" s="2" t="s">
        <v>38</v>
      </c>
      <c r="AB40" s="2" t="s">
        <v>39</v>
      </c>
      <c r="AC40" s="54" t="s">
        <v>42</v>
      </c>
    </row>
    <row r="41" spans="1:29" x14ac:dyDescent="0.25">
      <c r="A41" s="2" t="s">
        <v>19</v>
      </c>
      <c r="B41" s="2" t="s">
        <v>36</v>
      </c>
      <c r="C41" s="2">
        <v>6177</v>
      </c>
      <c r="D41" s="2" t="s">
        <v>41</v>
      </c>
      <c r="E41" s="2">
        <v>2017</v>
      </c>
      <c r="F41" s="5">
        <v>6677.16</v>
      </c>
      <c r="G41" s="17"/>
      <c r="H41" s="9"/>
      <c r="I41" s="24">
        <f t="shared" si="7"/>
        <v>0.61760708201508885</v>
      </c>
      <c r="J41" s="8">
        <f t="shared" si="5"/>
        <v>10933.576808247162</v>
      </c>
      <c r="K41" s="16" t="s">
        <v>63</v>
      </c>
      <c r="L41" s="35">
        <v>2017</v>
      </c>
      <c r="M41" s="35">
        <v>2017</v>
      </c>
      <c r="N41" s="9"/>
      <c r="O41" s="9"/>
      <c r="P41" s="5">
        <v>2223066.81</v>
      </c>
      <c r="Q41" s="6">
        <v>5.7099999999999998E-2</v>
      </c>
      <c r="R41" s="34">
        <f t="shared" si="6"/>
        <v>1.0288704933964792E-2</v>
      </c>
      <c r="S41" s="5">
        <v>682.33399999999995</v>
      </c>
      <c r="T41" s="5">
        <v>125.039</v>
      </c>
      <c r="U41" s="5">
        <v>2549220.872</v>
      </c>
      <c r="V41" s="28">
        <v>24306071.717</v>
      </c>
      <c r="W41" s="2" t="s">
        <v>22</v>
      </c>
      <c r="X41" s="2" t="s">
        <v>22</v>
      </c>
      <c r="Y41" s="2" t="s">
        <v>24</v>
      </c>
      <c r="Z41" s="2" t="s">
        <v>27</v>
      </c>
      <c r="AA41" s="2" t="s">
        <v>38</v>
      </c>
      <c r="AB41" s="2" t="s">
        <v>39</v>
      </c>
      <c r="AC41" s="54" t="s">
        <v>42</v>
      </c>
    </row>
    <row r="42" spans="1:29" x14ac:dyDescent="0.25">
      <c r="A42" s="31"/>
      <c r="B42" s="31"/>
      <c r="C42" s="31"/>
      <c r="D42" s="31"/>
      <c r="E42" s="31"/>
      <c r="F42" s="14"/>
      <c r="G42" s="44"/>
      <c r="H42" s="14"/>
      <c r="I42" s="15" t="s">
        <v>64</v>
      </c>
      <c r="J42" s="14">
        <f>AVERAGE(J38:J41)</f>
        <v>10457.12420629171</v>
      </c>
      <c r="K42" s="11">
        <f>H38*8760*0.85</f>
        <v>3059561.4</v>
      </c>
      <c r="L42" s="12">
        <f>Q41</f>
        <v>5.7099999999999998E-2</v>
      </c>
      <c r="M42" s="12">
        <f>R41</f>
        <v>1.0288704933964792E-2</v>
      </c>
      <c r="N42" s="14">
        <f>J42*K42/1000*L42/2000</f>
        <v>913.43479761123774</v>
      </c>
      <c r="O42" s="14">
        <f>J42*K42/1000*M42/2000</f>
        <v>164.58951154181915</v>
      </c>
      <c r="P42" s="14"/>
      <c r="Q42" s="32"/>
      <c r="R42" s="14"/>
      <c r="S42" s="14"/>
      <c r="T42" s="14"/>
      <c r="U42" s="14"/>
      <c r="V42" s="33"/>
      <c r="W42" s="31"/>
      <c r="X42" s="31"/>
      <c r="Y42" s="31"/>
      <c r="Z42" s="31"/>
      <c r="AA42" s="31"/>
      <c r="AB42" s="31"/>
      <c r="AC42" s="56"/>
    </row>
    <row r="43" spans="1:29" x14ac:dyDescent="0.25">
      <c r="A43" s="2"/>
      <c r="B43" s="2"/>
      <c r="C43" s="2"/>
      <c r="D43" s="2"/>
      <c r="E43" s="2"/>
      <c r="F43" s="5"/>
      <c r="G43" s="17"/>
      <c r="H43" s="9"/>
      <c r="I43" s="10"/>
      <c r="J43" s="9"/>
      <c r="K43" s="18"/>
      <c r="L43" s="19"/>
      <c r="M43" s="19"/>
      <c r="N43" s="9"/>
      <c r="O43" s="9"/>
      <c r="P43" s="5"/>
      <c r="Q43" s="6"/>
      <c r="R43" s="5"/>
      <c r="S43" s="5"/>
      <c r="T43" s="5"/>
      <c r="U43" s="5"/>
      <c r="V43" s="28"/>
      <c r="W43" s="2"/>
      <c r="X43" s="2"/>
      <c r="Y43" s="2"/>
      <c r="Z43" s="2"/>
      <c r="AA43" s="2"/>
      <c r="AB43" s="2"/>
      <c r="AC43" s="54"/>
    </row>
    <row r="44" spans="1:29" x14ac:dyDescent="0.25">
      <c r="A44" s="21" t="s">
        <v>19</v>
      </c>
      <c r="B44" s="21" t="s">
        <v>44</v>
      </c>
      <c r="C44" s="21">
        <v>126</v>
      </c>
      <c r="D44" s="21">
        <v>4</v>
      </c>
      <c r="E44" s="21">
        <v>2014</v>
      </c>
      <c r="F44" s="7">
        <v>7148.93</v>
      </c>
      <c r="G44" s="43"/>
      <c r="H44" s="7"/>
      <c r="I44" s="23"/>
      <c r="J44" s="7"/>
      <c r="K44" s="7"/>
      <c r="L44" s="7"/>
      <c r="M44" s="7"/>
      <c r="N44" s="7"/>
      <c r="O44" s="7"/>
      <c r="P44" s="7">
        <v>560390.91</v>
      </c>
      <c r="Q44" s="7">
        <v>0.30499999999999999</v>
      </c>
      <c r="R44" s="7"/>
      <c r="S44" s="7">
        <v>970.47500000000002</v>
      </c>
      <c r="T44" s="7">
        <v>1084.511</v>
      </c>
      <c r="U44" s="7">
        <v>488867.109</v>
      </c>
      <c r="V44" s="29">
        <v>5947922.2690000003</v>
      </c>
      <c r="W44" s="22" t="s">
        <v>43</v>
      </c>
      <c r="X44" s="21" t="s">
        <v>43</v>
      </c>
      <c r="Y44" s="21" t="s">
        <v>23</v>
      </c>
      <c r="Z44" s="21" t="s">
        <v>27</v>
      </c>
      <c r="AA44" s="21" t="s">
        <v>30</v>
      </c>
      <c r="AB44" s="21"/>
      <c r="AC44" s="57" t="s">
        <v>40</v>
      </c>
    </row>
    <row r="45" spans="1:29" x14ac:dyDescent="0.25">
      <c r="A45" s="21" t="s">
        <v>19</v>
      </c>
      <c r="B45" s="21" t="s">
        <v>44</v>
      </c>
      <c r="C45" s="21">
        <v>126</v>
      </c>
      <c r="D45" s="21">
        <v>4</v>
      </c>
      <c r="E45" s="21">
        <v>2015</v>
      </c>
      <c r="F45" s="7">
        <v>8193.1299999999992</v>
      </c>
      <c r="G45" s="39" t="s">
        <v>74</v>
      </c>
      <c r="H45" s="7"/>
      <c r="I45" s="23"/>
      <c r="J45" s="7"/>
      <c r="K45" s="7"/>
      <c r="L45" s="7"/>
      <c r="M45" s="7"/>
      <c r="N45" s="7"/>
      <c r="O45" s="7"/>
      <c r="P45" s="7">
        <v>614607.5</v>
      </c>
      <c r="Q45" s="7">
        <v>0.31009999999999999</v>
      </c>
      <c r="R45" s="7"/>
      <c r="S45" s="7">
        <v>992.63499999999999</v>
      </c>
      <c r="T45" s="7">
        <v>1147.087</v>
      </c>
      <c r="U45" s="7">
        <v>526679.47900000005</v>
      </c>
      <c r="V45" s="29">
        <v>6443333.6830000002</v>
      </c>
      <c r="W45" s="22" t="s">
        <v>43</v>
      </c>
      <c r="X45" s="21" t="s">
        <v>43</v>
      </c>
      <c r="Y45" s="21" t="s">
        <v>23</v>
      </c>
      <c r="Z45" s="21" t="s">
        <v>27</v>
      </c>
      <c r="AA45" s="21" t="s">
        <v>30</v>
      </c>
      <c r="AB45" s="21"/>
      <c r="AC45" s="57" t="s">
        <v>40</v>
      </c>
    </row>
    <row r="46" spans="1:29" x14ac:dyDescent="0.25">
      <c r="A46" s="2"/>
      <c r="B46" s="2"/>
      <c r="C46" s="2"/>
      <c r="D46" s="2"/>
      <c r="E46" s="2"/>
      <c r="F46" s="5"/>
      <c r="G46" s="17"/>
      <c r="H46" s="9"/>
      <c r="I46" s="10"/>
      <c r="J46" s="9"/>
      <c r="K46" s="17"/>
      <c r="L46" s="13"/>
      <c r="M46" s="13"/>
      <c r="N46" s="9"/>
      <c r="O46" s="9"/>
      <c r="P46" s="5"/>
      <c r="Q46" s="6"/>
      <c r="R46" s="5"/>
      <c r="S46" s="5"/>
      <c r="T46" s="5"/>
      <c r="U46" s="5"/>
      <c r="V46" s="28"/>
      <c r="W46" s="2"/>
      <c r="X46" s="2"/>
      <c r="Y46" s="2"/>
      <c r="Z46" s="2"/>
      <c r="AA46" s="2"/>
      <c r="AB46" s="2"/>
      <c r="AC46" s="54"/>
    </row>
    <row r="47" spans="1:29" x14ac:dyDescent="0.25">
      <c r="A47" s="21" t="s">
        <v>19</v>
      </c>
      <c r="B47" s="21" t="s">
        <v>45</v>
      </c>
      <c r="C47" s="21">
        <v>4941</v>
      </c>
      <c r="D47" s="21">
        <v>1</v>
      </c>
      <c r="E47" s="21">
        <v>2014</v>
      </c>
      <c r="F47" s="7">
        <v>7947.81</v>
      </c>
      <c r="G47" s="43"/>
      <c r="H47" s="7"/>
      <c r="I47" s="23"/>
      <c r="J47" s="7"/>
      <c r="K47" s="7"/>
      <c r="L47" s="7"/>
      <c r="M47" s="7"/>
      <c r="N47" s="7"/>
      <c r="O47" s="7"/>
      <c r="P47" s="7">
        <v>6088475.8399999999</v>
      </c>
      <c r="Q47" s="7">
        <v>0.1895</v>
      </c>
      <c r="R47" s="7"/>
      <c r="S47" s="7">
        <v>5547.1980000000003</v>
      </c>
      <c r="T47" s="7">
        <v>1760.2370000000001</v>
      </c>
      <c r="U47" s="7">
        <v>5948505.3870000001</v>
      </c>
      <c r="V47" s="29">
        <v>57977645.917000003</v>
      </c>
      <c r="W47" s="22" t="s">
        <v>46</v>
      </c>
      <c r="X47" s="21" t="s">
        <v>22</v>
      </c>
      <c r="Y47" s="21" t="s">
        <v>32</v>
      </c>
      <c r="Z47" s="21" t="s">
        <v>27</v>
      </c>
      <c r="AA47" s="21" t="s">
        <v>38</v>
      </c>
      <c r="AB47" s="21" t="s">
        <v>39</v>
      </c>
      <c r="AC47" s="57" t="s">
        <v>47</v>
      </c>
    </row>
    <row r="48" spans="1:29" x14ac:dyDescent="0.25">
      <c r="A48" s="21" t="s">
        <v>19</v>
      </c>
      <c r="B48" s="21" t="s">
        <v>45</v>
      </c>
      <c r="C48" s="21">
        <v>4941</v>
      </c>
      <c r="D48" s="21">
        <v>1</v>
      </c>
      <c r="E48" s="21">
        <v>2015</v>
      </c>
      <c r="F48" s="7">
        <v>8578.42</v>
      </c>
      <c r="G48" s="43"/>
      <c r="H48" s="7"/>
      <c r="I48" s="23"/>
      <c r="J48" s="7"/>
      <c r="K48" s="7"/>
      <c r="L48" s="7"/>
      <c r="M48" s="7"/>
      <c r="N48" s="7"/>
      <c r="O48" s="7"/>
      <c r="P48" s="7">
        <v>5531389.3600000003</v>
      </c>
      <c r="Q48" s="7">
        <v>0.18179999999999999</v>
      </c>
      <c r="R48" s="7"/>
      <c r="S48" s="7">
        <v>5250.4129999999996</v>
      </c>
      <c r="T48" s="7">
        <v>1509.952</v>
      </c>
      <c r="U48" s="7">
        <v>5812504.4079999998</v>
      </c>
      <c r="V48" s="29">
        <v>56652148.931999996</v>
      </c>
      <c r="W48" s="22" t="s">
        <v>46</v>
      </c>
      <c r="X48" s="21" t="s">
        <v>22</v>
      </c>
      <c r="Y48" s="21" t="s">
        <v>32</v>
      </c>
      <c r="Z48" s="21" t="s">
        <v>27</v>
      </c>
      <c r="AA48" s="21" t="s">
        <v>38</v>
      </c>
      <c r="AB48" s="21" t="s">
        <v>39</v>
      </c>
      <c r="AC48" s="57" t="s">
        <v>47</v>
      </c>
    </row>
    <row r="49" spans="1:29" x14ac:dyDescent="0.25">
      <c r="A49" s="21" t="s">
        <v>19</v>
      </c>
      <c r="B49" s="21" t="s">
        <v>45</v>
      </c>
      <c r="C49" s="21">
        <v>4941</v>
      </c>
      <c r="D49" s="21">
        <v>1</v>
      </c>
      <c r="E49" s="21">
        <v>2016</v>
      </c>
      <c r="F49" s="7">
        <v>8236.64</v>
      </c>
      <c r="G49" s="43"/>
      <c r="H49" s="7"/>
      <c r="I49" s="23"/>
      <c r="J49" s="7"/>
      <c r="K49" s="7"/>
      <c r="L49" s="7"/>
      <c r="M49" s="7"/>
      <c r="N49" s="7"/>
      <c r="O49" s="7"/>
      <c r="P49" s="7">
        <v>4620414.84</v>
      </c>
      <c r="Q49" s="7">
        <v>0.17199999999999999</v>
      </c>
      <c r="R49" s="7"/>
      <c r="S49" s="7">
        <v>4225.0780000000004</v>
      </c>
      <c r="T49" s="7">
        <v>1401.0129999999999</v>
      </c>
      <c r="U49" s="7">
        <v>4848560.8880000003</v>
      </c>
      <c r="V49" s="29">
        <v>47256958.401000001</v>
      </c>
      <c r="W49" s="22" t="s">
        <v>46</v>
      </c>
      <c r="X49" s="21" t="s">
        <v>22</v>
      </c>
      <c r="Y49" s="21" t="s">
        <v>32</v>
      </c>
      <c r="Z49" s="21" t="s">
        <v>27</v>
      </c>
      <c r="AA49" s="21" t="s">
        <v>38</v>
      </c>
      <c r="AB49" s="21" t="s">
        <v>39</v>
      </c>
      <c r="AC49" s="57" t="s">
        <v>47</v>
      </c>
    </row>
    <row r="50" spans="1:29" x14ac:dyDescent="0.25">
      <c r="A50" s="21" t="s">
        <v>19</v>
      </c>
      <c r="B50" s="21" t="s">
        <v>45</v>
      </c>
      <c r="C50" s="21">
        <v>4941</v>
      </c>
      <c r="D50" s="21">
        <v>1</v>
      </c>
      <c r="E50" s="21">
        <v>2017</v>
      </c>
      <c r="F50" s="7">
        <v>7763.79</v>
      </c>
      <c r="G50" s="43"/>
      <c r="H50" s="7"/>
      <c r="I50" s="23"/>
      <c r="J50" s="7"/>
      <c r="K50" s="7"/>
      <c r="L50" s="7"/>
      <c r="M50" s="7"/>
      <c r="N50" s="7"/>
      <c r="O50" s="7"/>
      <c r="P50" s="7">
        <v>4734107.92</v>
      </c>
      <c r="Q50" s="7">
        <v>0.18770000000000001</v>
      </c>
      <c r="R50" s="7"/>
      <c r="S50" s="7">
        <v>4487.482</v>
      </c>
      <c r="T50" s="7">
        <v>1624.116</v>
      </c>
      <c r="U50" s="7">
        <v>4792196.1359999999</v>
      </c>
      <c r="V50" s="29">
        <v>46707617.630000003</v>
      </c>
      <c r="W50" s="22" t="s">
        <v>46</v>
      </c>
      <c r="X50" s="21" t="s">
        <v>22</v>
      </c>
      <c r="Y50" s="21" t="s">
        <v>32</v>
      </c>
      <c r="Z50" s="21" t="s">
        <v>27</v>
      </c>
      <c r="AA50" s="21" t="s">
        <v>38</v>
      </c>
      <c r="AB50" s="21" t="s">
        <v>39</v>
      </c>
      <c r="AC50" s="57" t="s">
        <v>47</v>
      </c>
    </row>
    <row r="51" spans="1:29" x14ac:dyDescent="0.25">
      <c r="A51" s="25"/>
      <c r="B51" s="25"/>
      <c r="C51" s="25"/>
      <c r="D51" s="25"/>
      <c r="E51" s="25"/>
      <c r="F51" s="9"/>
      <c r="G51" s="17"/>
      <c r="H51" s="9"/>
      <c r="I51" s="10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30"/>
      <c r="W51" s="26"/>
      <c r="X51" s="25"/>
      <c r="Y51" s="25"/>
      <c r="Z51" s="25"/>
      <c r="AA51" s="25"/>
      <c r="AB51" s="25"/>
      <c r="AC51" s="58"/>
    </row>
    <row r="52" spans="1:29" x14ac:dyDescent="0.25">
      <c r="A52" s="21" t="s">
        <v>19</v>
      </c>
      <c r="B52" s="21" t="s">
        <v>45</v>
      </c>
      <c r="C52" s="21">
        <v>4941</v>
      </c>
      <c r="D52" s="21">
        <v>2</v>
      </c>
      <c r="E52" s="21">
        <v>2014</v>
      </c>
      <c r="F52" s="7">
        <v>8716.49</v>
      </c>
      <c r="G52" s="43"/>
      <c r="H52" s="7"/>
      <c r="I52" s="23"/>
      <c r="J52" s="7"/>
      <c r="K52" s="7"/>
      <c r="L52" s="7"/>
      <c r="M52" s="7"/>
      <c r="N52" s="7"/>
      <c r="O52" s="7"/>
      <c r="P52" s="7">
        <v>6544594.4000000004</v>
      </c>
      <c r="Q52" s="7">
        <v>0.19109999999999999</v>
      </c>
      <c r="R52" s="7"/>
      <c r="S52" s="7">
        <v>6401.6080000000002</v>
      </c>
      <c r="T52" s="7">
        <v>1882.731</v>
      </c>
      <c r="U52" s="7">
        <v>6819857.5899999999</v>
      </c>
      <c r="V52" s="29">
        <v>66470352.688000001</v>
      </c>
      <c r="W52" s="22" t="s">
        <v>46</v>
      </c>
      <c r="X52" s="21" t="s">
        <v>22</v>
      </c>
      <c r="Y52" s="21" t="s">
        <v>32</v>
      </c>
      <c r="Z52" s="21" t="s">
        <v>27</v>
      </c>
      <c r="AA52" s="21" t="s">
        <v>38</v>
      </c>
      <c r="AB52" s="21" t="s">
        <v>39</v>
      </c>
      <c r="AC52" s="57" t="s">
        <v>47</v>
      </c>
    </row>
    <row r="53" spans="1:29" x14ac:dyDescent="0.25">
      <c r="A53" s="21" t="s">
        <v>19</v>
      </c>
      <c r="B53" s="21" t="s">
        <v>45</v>
      </c>
      <c r="C53" s="21">
        <v>4941</v>
      </c>
      <c r="D53" s="21">
        <v>2</v>
      </c>
      <c r="E53" s="21">
        <v>2015</v>
      </c>
      <c r="F53" s="7">
        <v>8088.59</v>
      </c>
      <c r="G53" s="43"/>
      <c r="H53" s="7"/>
      <c r="I53" s="23"/>
      <c r="J53" s="7"/>
      <c r="K53" s="7"/>
      <c r="L53" s="7"/>
      <c r="M53" s="7"/>
      <c r="N53" s="7"/>
      <c r="O53" s="7"/>
      <c r="P53" s="7">
        <v>5046841.03</v>
      </c>
      <c r="Q53" s="7">
        <v>0.17799999999999999</v>
      </c>
      <c r="R53" s="7"/>
      <c r="S53" s="7">
        <v>4644.09</v>
      </c>
      <c r="T53" s="7">
        <v>1362.183</v>
      </c>
      <c r="U53" s="7">
        <v>5192040.8600000003</v>
      </c>
      <c r="V53" s="29">
        <v>50604734.075999998</v>
      </c>
      <c r="W53" s="22" t="s">
        <v>46</v>
      </c>
      <c r="X53" s="21" t="s">
        <v>22</v>
      </c>
      <c r="Y53" s="21" t="s">
        <v>32</v>
      </c>
      <c r="Z53" s="21" t="s">
        <v>27</v>
      </c>
      <c r="AA53" s="21" t="s">
        <v>38</v>
      </c>
      <c r="AB53" s="21" t="s">
        <v>39</v>
      </c>
      <c r="AC53" s="57" t="s">
        <v>47</v>
      </c>
    </row>
    <row r="54" spans="1:29" x14ac:dyDescent="0.25">
      <c r="A54" s="21" t="s">
        <v>19</v>
      </c>
      <c r="B54" s="21" t="s">
        <v>45</v>
      </c>
      <c r="C54" s="21">
        <v>4941</v>
      </c>
      <c r="D54" s="21">
        <v>2</v>
      </c>
      <c r="E54" s="21">
        <v>2016</v>
      </c>
      <c r="F54" s="7">
        <v>7034.16</v>
      </c>
      <c r="G54" s="43"/>
      <c r="H54" s="7"/>
      <c r="I54" s="23"/>
      <c r="J54" s="7"/>
      <c r="K54" s="7"/>
      <c r="L54" s="7"/>
      <c r="M54" s="7"/>
      <c r="N54" s="7"/>
      <c r="O54" s="7"/>
      <c r="P54" s="7">
        <v>4226129.68</v>
      </c>
      <c r="Q54" s="7">
        <v>0.1681</v>
      </c>
      <c r="R54" s="7"/>
      <c r="S54" s="7">
        <v>3816.7809999999999</v>
      </c>
      <c r="T54" s="7">
        <v>1045.5329999999999</v>
      </c>
      <c r="U54" s="7">
        <v>4509339.5199999996</v>
      </c>
      <c r="V54" s="29">
        <v>43950700.920000002</v>
      </c>
      <c r="W54" s="22" t="s">
        <v>46</v>
      </c>
      <c r="X54" s="21" t="s">
        <v>22</v>
      </c>
      <c r="Y54" s="21" t="s">
        <v>32</v>
      </c>
      <c r="Z54" s="21" t="s">
        <v>27</v>
      </c>
      <c r="AA54" s="21" t="s">
        <v>38</v>
      </c>
      <c r="AB54" s="21" t="s">
        <v>39</v>
      </c>
      <c r="AC54" s="57" t="s">
        <v>47</v>
      </c>
    </row>
    <row r="55" spans="1:29" x14ac:dyDescent="0.25">
      <c r="A55" s="21" t="s">
        <v>19</v>
      </c>
      <c r="B55" s="21" t="s">
        <v>45</v>
      </c>
      <c r="C55" s="21">
        <v>4941</v>
      </c>
      <c r="D55" s="21">
        <v>2</v>
      </c>
      <c r="E55" s="21">
        <v>2017</v>
      </c>
      <c r="F55" s="7">
        <v>8196.06</v>
      </c>
      <c r="G55" s="43"/>
      <c r="H55" s="7"/>
      <c r="I55" s="23"/>
      <c r="J55" s="7"/>
      <c r="K55" s="7"/>
      <c r="L55" s="7"/>
      <c r="M55" s="7"/>
      <c r="N55" s="7"/>
      <c r="O55" s="7"/>
      <c r="P55" s="7">
        <v>5274845.24</v>
      </c>
      <c r="Q55" s="7">
        <v>0.17979999999999999</v>
      </c>
      <c r="R55" s="7"/>
      <c r="S55" s="7">
        <v>5033.51</v>
      </c>
      <c r="T55" s="7">
        <v>1520.9590000000001</v>
      </c>
      <c r="U55" s="7">
        <v>5641960.7759999996</v>
      </c>
      <c r="V55" s="29">
        <v>54989902.963</v>
      </c>
      <c r="W55" s="22" t="s">
        <v>46</v>
      </c>
      <c r="X55" s="21" t="s">
        <v>22</v>
      </c>
      <c r="Y55" s="21" t="s">
        <v>32</v>
      </c>
      <c r="Z55" s="21" t="s">
        <v>27</v>
      </c>
      <c r="AA55" s="21" t="s">
        <v>38</v>
      </c>
      <c r="AB55" s="21" t="s">
        <v>39</v>
      </c>
      <c r="AC55" s="57" t="s">
        <v>47</v>
      </c>
    </row>
    <row r="56" spans="1:29" x14ac:dyDescent="0.25">
      <c r="A56" s="25"/>
      <c r="B56" s="25"/>
      <c r="C56" s="25"/>
      <c r="D56" s="25"/>
      <c r="E56" s="25"/>
      <c r="F56" s="9"/>
      <c r="G56" s="17"/>
      <c r="H56" s="9"/>
      <c r="I56" s="10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30"/>
      <c r="W56" s="26"/>
      <c r="X56" s="25"/>
      <c r="Y56" s="25"/>
      <c r="Z56" s="25"/>
      <c r="AA56" s="25"/>
      <c r="AB56" s="25"/>
      <c r="AC56" s="58"/>
    </row>
    <row r="57" spans="1:29" x14ac:dyDescent="0.25">
      <c r="A57" s="21" t="s">
        <v>19</v>
      </c>
      <c r="B57" s="21" t="s">
        <v>45</v>
      </c>
      <c r="C57" s="21">
        <v>4941</v>
      </c>
      <c r="D57" s="21">
        <v>3</v>
      </c>
      <c r="E57" s="21">
        <v>2014</v>
      </c>
      <c r="F57" s="7">
        <v>8228.2199999999993</v>
      </c>
      <c r="G57" s="43"/>
      <c r="H57" s="7"/>
      <c r="I57" s="23"/>
      <c r="J57" s="7"/>
      <c r="K57" s="7"/>
      <c r="L57" s="7"/>
      <c r="M57" s="7"/>
      <c r="N57" s="7"/>
      <c r="O57" s="7"/>
      <c r="P57" s="7">
        <v>6152497.2699999996</v>
      </c>
      <c r="Q57" s="7">
        <v>0.1973</v>
      </c>
      <c r="R57" s="7"/>
      <c r="S57" s="7">
        <v>5941.652</v>
      </c>
      <c r="T57" s="7">
        <v>2022.64</v>
      </c>
      <c r="U57" s="7">
        <v>6091831.4230000004</v>
      </c>
      <c r="V57" s="29">
        <v>59374591.630000003</v>
      </c>
      <c r="W57" s="22" t="s">
        <v>46</v>
      </c>
      <c r="X57" s="21" t="s">
        <v>22</v>
      </c>
      <c r="Y57" s="21" t="s">
        <v>32</v>
      </c>
      <c r="Z57" s="21" t="s">
        <v>27</v>
      </c>
      <c r="AA57" s="21" t="s">
        <v>38</v>
      </c>
      <c r="AB57" s="21" t="s">
        <v>39</v>
      </c>
      <c r="AC57" s="57" t="s">
        <v>47</v>
      </c>
    </row>
    <row r="58" spans="1:29" x14ac:dyDescent="0.25">
      <c r="A58" s="21" t="s">
        <v>19</v>
      </c>
      <c r="B58" s="21" t="s">
        <v>45</v>
      </c>
      <c r="C58" s="21">
        <v>4941</v>
      </c>
      <c r="D58" s="21">
        <v>3</v>
      </c>
      <c r="E58" s="21">
        <v>2015</v>
      </c>
      <c r="F58" s="7">
        <v>6878.95</v>
      </c>
      <c r="G58" s="43"/>
      <c r="H58" s="7"/>
      <c r="I58" s="23"/>
      <c r="J58" s="7"/>
      <c r="K58" s="7"/>
      <c r="L58" s="7"/>
      <c r="M58" s="7"/>
      <c r="N58" s="7"/>
      <c r="O58" s="7"/>
      <c r="P58" s="7">
        <v>4304750.2</v>
      </c>
      <c r="Q58" s="7">
        <v>0.1772</v>
      </c>
      <c r="R58" s="7"/>
      <c r="S58" s="7">
        <v>4015.357</v>
      </c>
      <c r="T58" s="7">
        <v>897.28300000000002</v>
      </c>
      <c r="U58" s="7">
        <v>4487196.9929999998</v>
      </c>
      <c r="V58" s="29">
        <v>43734893.259000003</v>
      </c>
      <c r="W58" s="22" t="s">
        <v>46</v>
      </c>
      <c r="X58" s="21" t="s">
        <v>22</v>
      </c>
      <c r="Y58" s="21" t="s">
        <v>32</v>
      </c>
      <c r="Z58" s="21" t="s">
        <v>27</v>
      </c>
      <c r="AA58" s="21" t="s">
        <v>38</v>
      </c>
      <c r="AB58" s="21" t="s">
        <v>39</v>
      </c>
      <c r="AC58" s="57" t="s">
        <v>47</v>
      </c>
    </row>
    <row r="59" spans="1:29" x14ac:dyDescent="0.25">
      <c r="A59" s="21" t="s">
        <v>19</v>
      </c>
      <c r="B59" s="21" t="s">
        <v>45</v>
      </c>
      <c r="C59" s="21">
        <v>4941</v>
      </c>
      <c r="D59" s="21">
        <v>3</v>
      </c>
      <c r="E59" s="21">
        <v>2016</v>
      </c>
      <c r="F59" s="7">
        <v>8025.24</v>
      </c>
      <c r="G59" s="43"/>
      <c r="H59" s="7"/>
      <c r="I59" s="23"/>
      <c r="J59" s="7"/>
      <c r="K59" s="7"/>
      <c r="L59" s="7"/>
      <c r="M59" s="7"/>
      <c r="N59" s="7"/>
      <c r="O59" s="7"/>
      <c r="P59" s="7">
        <v>4464103.3</v>
      </c>
      <c r="Q59" s="7">
        <v>0.16739999999999999</v>
      </c>
      <c r="R59" s="7"/>
      <c r="S59" s="7">
        <v>3965.3919999999998</v>
      </c>
      <c r="T59" s="7">
        <v>1138.8009999999999</v>
      </c>
      <c r="U59" s="7">
        <v>4609931.1459999997</v>
      </c>
      <c r="V59" s="29">
        <v>44931067.546999998</v>
      </c>
      <c r="W59" s="22" t="s">
        <v>46</v>
      </c>
      <c r="X59" s="21" t="s">
        <v>22</v>
      </c>
      <c r="Y59" s="21" t="s">
        <v>32</v>
      </c>
      <c r="Z59" s="21" t="s">
        <v>27</v>
      </c>
      <c r="AA59" s="21" t="s">
        <v>38</v>
      </c>
      <c r="AB59" s="21" t="s">
        <v>39</v>
      </c>
      <c r="AC59" s="57" t="s">
        <v>47</v>
      </c>
    </row>
    <row r="60" spans="1:29" x14ac:dyDescent="0.25">
      <c r="A60" s="21" t="s">
        <v>19</v>
      </c>
      <c r="B60" s="21" t="s">
        <v>45</v>
      </c>
      <c r="C60" s="21">
        <v>4941</v>
      </c>
      <c r="D60" s="21">
        <v>3</v>
      </c>
      <c r="E60" s="21">
        <v>2017</v>
      </c>
      <c r="F60" s="7">
        <v>8158.64</v>
      </c>
      <c r="G60" s="43"/>
      <c r="H60" s="7"/>
      <c r="I60" s="23"/>
      <c r="J60" s="7"/>
      <c r="K60" s="7"/>
      <c r="L60" s="7"/>
      <c r="M60" s="7"/>
      <c r="N60" s="7"/>
      <c r="O60" s="7"/>
      <c r="P60" s="7">
        <v>5109135.1900000004</v>
      </c>
      <c r="Q60" s="7">
        <v>0.18290000000000001</v>
      </c>
      <c r="R60" s="7"/>
      <c r="S60" s="7">
        <v>5039.9769999999999</v>
      </c>
      <c r="T60" s="7">
        <v>1870.0820000000001</v>
      </c>
      <c r="U60" s="7">
        <v>5458993.5369999995</v>
      </c>
      <c r="V60" s="29">
        <v>53206616.877999999</v>
      </c>
      <c r="W60" s="22" t="s">
        <v>46</v>
      </c>
      <c r="X60" s="21" t="s">
        <v>22</v>
      </c>
      <c r="Y60" s="21" t="s">
        <v>32</v>
      </c>
      <c r="Z60" s="21" t="s">
        <v>27</v>
      </c>
      <c r="AA60" s="21" t="s">
        <v>38</v>
      </c>
      <c r="AB60" s="21" t="s">
        <v>39</v>
      </c>
      <c r="AC60" s="57" t="s">
        <v>47</v>
      </c>
    </row>
    <row r="61" spans="1:29" x14ac:dyDescent="0.25">
      <c r="A61" s="2"/>
      <c r="B61" s="2"/>
      <c r="C61" s="2"/>
      <c r="D61" s="2"/>
      <c r="E61" s="2"/>
      <c r="F61" s="5"/>
      <c r="G61" s="17"/>
      <c r="H61" s="9"/>
      <c r="I61" s="10"/>
      <c r="J61" s="9"/>
      <c r="K61" s="18"/>
      <c r="L61" s="19"/>
      <c r="M61" s="19"/>
      <c r="N61" s="9"/>
      <c r="O61" s="9"/>
      <c r="P61" s="5"/>
      <c r="Q61" s="6"/>
      <c r="R61" s="5"/>
      <c r="S61" s="5"/>
      <c r="T61" s="5"/>
      <c r="U61" s="5"/>
      <c r="V61" s="28"/>
      <c r="W61" s="2"/>
      <c r="X61" s="2"/>
      <c r="Y61" s="2"/>
      <c r="Z61" s="2"/>
      <c r="AA61" s="2"/>
      <c r="AB61" s="2"/>
      <c r="AC61" s="54"/>
    </row>
    <row r="62" spans="1:29" x14ac:dyDescent="0.25">
      <c r="A62" s="2" t="s">
        <v>19</v>
      </c>
      <c r="B62" s="2" t="s">
        <v>48</v>
      </c>
      <c r="C62" s="2">
        <v>8223</v>
      </c>
      <c r="D62" s="2">
        <v>1</v>
      </c>
      <c r="E62" s="2">
        <v>2014</v>
      </c>
      <c r="F62" s="5">
        <v>8159.74</v>
      </c>
      <c r="G62" s="17"/>
      <c r="H62" s="9">
        <v>424.8</v>
      </c>
      <c r="I62" s="24">
        <f>P62/(H$62*8760)</f>
        <v>0.84944636584285693</v>
      </c>
      <c r="J62" s="8">
        <f t="shared" ref="J62:J83" si="8">V62/P62*1000</f>
        <v>8380.3768995816608</v>
      </c>
      <c r="K62" s="17"/>
      <c r="L62" s="13"/>
      <c r="M62" s="13"/>
      <c r="N62" s="9"/>
      <c r="O62" s="9"/>
      <c r="P62" s="5">
        <v>3161000.59</v>
      </c>
      <c r="Q62" s="6">
        <v>0.17960000000000001</v>
      </c>
      <c r="R62" s="34">
        <f t="shared" ref="R62:R65" si="9">T62*2000/V62</f>
        <v>0.21060795557462159</v>
      </c>
      <c r="S62" s="5">
        <v>2406.3939999999998</v>
      </c>
      <c r="T62" s="5">
        <v>2789.5419999999999</v>
      </c>
      <c r="U62" s="5">
        <v>2778307.0419999999</v>
      </c>
      <c r="V62" s="28">
        <v>26490376.324000001</v>
      </c>
      <c r="W62" s="2" t="s">
        <v>43</v>
      </c>
      <c r="X62" s="2" t="s">
        <v>43</v>
      </c>
      <c r="Y62" s="2" t="s">
        <v>32</v>
      </c>
      <c r="Z62" s="2" t="s">
        <v>27</v>
      </c>
      <c r="AA62" s="2"/>
      <c r="AB62" s="2" t="s">
        <v>49</v>
      </c>
      <c r="AC62" s="54" t="s">
        <v>50</v>
      </c>
    </row>
    <row r="63" spans="1:29" x14ac:dyDescent="0.25">
      <c r="A63" s="2" t="s">
        <v>19</v>
      </c>
      <c r="B63" s="2" t="s">
        <v>48</v>
      </c>
      <c r="C63" s="2">
        <v>8223</v>
      </c>
      <c r="D63" s="2">
        <v>1</v>
      </c>
      <c r="E63" s="2">
        <v>2015</v>
      </c>
      <c r="F63" s="5">
        <v>8472.83</v>
      </c>
      <c r="G63" s="17"/>
      <c r="H63" s="9"/>
      <c r="I63" s="24">
        <f t="shared" ref="I63:I65" si="10">P63/(H$62*8760)</f>
        <v>0.57087129640378709</v>
      </c>
      <c r="J63" s="8">
        <f t="shared" si="8"/>
        <v>9200.0490855178559</v>
      </c>
      <c r="K63" s="17"/>
      <c r="L63" s="13"/>
      <c r="M63" s="13"/>
      <c r="N63" s="9"/>
      <c r="O63" s="9"/>
      <c r="P63" s="5">
        <v>2124353.67</v>
      </c>
      <c r="Q63" s="6">
        <v>0.1673</v>
      </c>
      <c r="R63" s="34">
        <f t="shared" si="9"/>
        <v>0.19762754641527794</v>
      </c>
      <c r="S63" s="5">
        <v>1660.4069999999999</v>
      </c>
      <c r="T63" s="5">
        <v>1931.232</v>
      </c>
      <c r="U63" s="5">
        <v>2049791.66</v>
      </c>
      <c r="V63" s="28">
        <v>19544158.039000001</v>
      </c>
      <c r="W63" s="2" t="s">
        <v>43</v>
      </c>
      <c r="X63" s="2" t="s">
        <v>43</v>
      </c>
      <c r="Y63" s="2" t="s">
        <v>32</v>
      </c>
      <c r="Z63" s="2" t="s">
        <v>27</v>
      </c>
      <c r="AA63" s="2"/>
      <c r="AB63" s="2" t="s">
        <v>49</v>
      </c>
      <c r="AC63" s="54" t="s">
        <v>50</v>
      </c>
    </row>
    <row r="64" spans="1:29" x14ac:dyDescent="0.25">
      <c r="A64" s="2" t="s">
        <v>19</v>
      </c>
      <c r="B64" s="2" t="s">
        <v>48</v>
      </c>
      <c r="C64" s="2">
        <v>8223</v>
      </c>
      <c r="D64" s="2">
        <v>1</v>
      </c>
      <c r="E64" s="2">
        <v>2016</v>
      </c>
      <c r="F64" s="5">
        <v>7511.58</v>
      </c>
      <c r="G64" s="17"/>
      <c r="H64" s="9"/>
      <c r="I64" s="24">
        <f t="shared" si="10"/>
        <v>0.626342176065664</v>
      </c>
      <c r="J64" s="8">
        <f t="shared" si="8"/>
        <v>9008.6281982216751</v>
      </c>
      <c r="K64" s="17"/>
      <c r="L64" s="13"/>
      <c r="M64" s="13"/>
      <c r="N64" s="9"/>
      <c r="O64" s="9"/>
      <c r="P64" s="5">
        <v>2330774.5699999998</v>
      </c>
      <c r="Q64" s="6">
        <v>0.17419999999999999</v>
      </c>
      <c r="R64" s="34">
        <f t="shared" si="9"/>
        <v>0.20113042838753772</v>
      </c>
      <c r="S64" s="5">
        <v>1862.1559999999999</v>
      </c>
      <c r="T64" s="5">
        <v>2111.576</v>
      </c>
      <c r="U64" s="5">
        <v>2202173.324</v>
      </c>
      <c r="V64" s="28">
        <v>20997081.515000001</v>
      </c>
      <c r="W64" s="2" t="s">
        <v>43</v>
      </c>
      <c r="X64" s="2" t="s">
        <v>43</v>
      </c>
      <c r="Y64" s="2" t="s">
        <v>32</v>
      </c>
      <c r="Z64" s="2" t="s">
        <v>27</v>
      </c>
      <c r="AA64" s="2"/>
      <c r="AB64" s="2" t="s">
        <v>49</v>
      </c>
      <c r="AC64" s="54" t="s">
        <v>50</v>
      </c>
    </row>
    <row r="65" spans="1:29" x14ac:dyDescent="0.25">
      <c r="A65" s="2" t="s">
        <v>19</v>
      </c>
      <c r="B65" s="2" t="s">
        <v>48</v>
      </c>
      <c r="C65" s="2">
        <v>8223</v>
      </c>
      <c r="D65" s="2">
        <v>1</v>
      </c>
      <c r="E65" s="2">
        <v>2017</v>
      </c>
      <c r="F65" s="5">
        <v>4979.3</v>
      </c>
      <c r="G65" s="17"/>
      <c r="H65" s="9"/>
      <c r="I65" s="24">
        <f t="shared" si="10"/>
        <v>0.47398983083094703</v>
      </c>
      <c r="J65" s="8">
        <f t="shared" si="8"/>
        <v>8882.2607205982022</v>
      </c>
      <c r="K65" s="16" t="s">
        <v>63</v>
      </c>
      <c r="L65" s="35">
        <v>2017</v>
      </c>
      <c r="M65" s="35">
        <v>2017</v>
      </c>
      <c r="N65" s="9"/>
      <c r="O65" s="9"/>
      <c r="P65" s="5">
        <v>1763833.71</v>
      </c>
      <c r="Q65" s="6">
        <v>0.17430000000000001</v>
      </c>
      <c r="R65" s="34">
        <f t="shared" si="9"/>
        <v>0.23092174975977017</v>
      </c>
      <c r="S65" s="5">
        <v>1399.808</v>
      </c>
      <c r="T65" s="5">
        <v>1808.9059999999999</v>
      </c>
      <c r="U65" s="5">
        <v>1643139.534</v>
      </c>
      <c r="V65" s="28">
        <v>15666830.880000001</v>
      </c>
      <c r="W65" s="2" t="s">
        <v>43</v>
      </c>
      <c r="X65" s="2" t="s">
        <v>43</v>
      </c>
      <c r="Y65" s="2" t="s">
        <v>32</v>
      </c>
      <c r="Z65" s="2" t="s">
        <v>27</v>
      </c>
      <c r="AA65" s="2"/>
      <c r="AB65" s="2" t="s">
        <v>49</v>
      </c>
      <c r="AC65" s="54" t="s">
        <v>50</v>
      </c>
    </row>
    <row r="66" spans="1:29" x14ac:dyDescent="0.25">
      <c r="A66" s="31"/>
      <c r="B66" s="31"/>
      <c r="C66" s="31"/>
      <c r="D66" s="31"/>
      <c r="E66" s="31"/>
      <c r="F66" s="14"/>
      <c r="G66" s="11"/>
      <c r="H66" s="14"/>
      <c r="I66" s="15" t="s">
        <v>64</v>
      </c>
      <c r="J66" s="14">
        <f>AVERAGE(J62:J65)</f>
        <v>8867.828725979849</v>
      </c>
      <c r="K66" s="11">
        <f>H62*8760*0.85</f>
        <v>3163060.8</v>
      </c>
      <c r="L66" s="12">
        <f>Q65</f>
        <v>0.17430000000000001</v>
      </c>
      <c r="M66" s="12">
        <f>R65</f>
        <v>0.23092174975977017</v>
      </c>
      <c r="N66" s="14">
        <f>J66*K66/1000*L66/2000</f>
        <v>2444.5123061243285</v>
      </c>
      <c r="O66" s="14">
        <f>J66*K66/1000*M66/2000</f>
        <v>3238.6176651722371</v>
      </c>
      <c r="P66" s="14"/>
      <c r="Q66" s="32"/>
      <c r="R66" s="14"/>
      <c r="S66" s="14"/>
      <c r="T66" s="14"/>
      <c r="U66" s="14"/>
      <c r="V66" s="33"/>
      <c r="W66" s="31"/>
      <c r="X66" s="31"/>
      <c r="Y66" s="31"/>
      <c r="Z66" s="31"/>
      <c r="AA66" s="31"/>
      <c r="AB66" s="31"/>
      <c r="AC66" s="56"/>
    </row>
    <row r="67" spans="1:29" x14ac:dyDescent="0.25">
      <c r="A67" s="2"/>
      <c r="B67" s="2"/>
      <c r="C67" s="2"/>
      <c r="D67" s="2"/>
      <c r="E67" s="2"/>
      <c r="F67" s="5"/>
      <c r="G67" s="17"/>
      <c r="H67" s="9"/>
      <c r="I67" s="10"/>
      <c r="J67" s="8"/>
      <c r="K67" s="17"/>
      <c r="L67" s="13"/>
      <c r="M67" s="13"/>
      <c r="N67" s="9"/>
      <c r="O67" s="9"/>
      <c r="P67" s="5"/>
      <c r="Q67" s="6"/>
      <c r="R67" s="5"/>
      <c r="S67" s="5"/>
      <c r="T67" s="5"/>
      <c r="U67" s="5"/>
      <c r="V67" s="28"/>
      <c r="W67" s="2"/>
      <c r="X67" s="2"/>
      <c r="Y67" s="2"/>
      <c r="Z67" s="2"/>
      <c r="AA67" s="2"/>
      <c r="AB67" s="2"/>
      <c r="AC67" s="54"/>
    </row>
    <row r="68" spans="1:29" x14ac:dyDescent="0.25">
      <c r="A68" s="2" t="s">
        <v>19</v>
      </c>
      <c r="B68" s="2" t="s">
        <v>48</v>
      </c>
      <c r="C68" s="2">
        <v>8223</v>
      </c>
      <c r="D68" s="2">
        <v>2</v>
      </c>
      <c r="E68" s="2">
        <v>2014</v>
      </c>
      <c r="F68" s="5">
        <v>6582.9</v>
      </c>
      <c r="G68" s="17"/>
      <c r="H68" s="9">
        <v>424.8</v>
      </c>
      <c r="I68" s="10">
        <f>P68/(H$68*8760)</f>
        <v>0.68707788086147437</v>
      </c>
      <c r="J68" s="8">
        <f t="shared" si="8"/>
        <v>8702.6332492693691</v>
      </c>
      <c r="K68" s="17"/>
      <c r="L68" s="13"/>
      <c r="M68" s="13"/>
      <c r="N68" s="9"/>
      <c r="O68" s="9"/>
      <c r="P68" s="5">
        <v>2556787.19</v>
      </c>
      <c r="Q68" s="6">
        <v>0.17499999999999999</v>
      </c>
      <c r="R68" s="34">
        <f t="shared" ref="R68:R71" si="11">T68*2000/V68</f>
        <v>0.13946692345641618</v>
      </c>
      <c r="S68" s="5">
        <v>1966.2280000000001</v>
      </c>
      <c r="T68" s="5">
        <v>1551.624</v>
      </c>
      <c r="U68" s="5">
        <v>2333663.46</v>
      </c>
      <c r="V68" s="28">
        <v>22250781.210999999</v>
      </c>
      <c r="W68" s="2" t="s">
        <v>43</v>
      </c>
      <c r="X68" s="2" t="s">
        <v>43</v>
      </c>
      <c r="Y68" s="2" t="s">
        <v>32</v>
      </c>
      <c r="Z68" s="2" t="s">
        <v>27</v>
      </c>
      <c r="AA68" s="2"/>
      <c r="AB68" s="2" t="s">
        <v>49</v>
      </c>
      <c r="AC68" s="54" t="s">
        <v>50</v>
      </c>
    </row>
    <row r="69" spans="1:29" x14ac:dyDescent="0.25">
      <c r="A69" s="2" t="s">
        <v>19</v>
      </c>
      <c r="B69" s="2" t="s">
        <v>48</v>
      </c>
      <c r="C69" s="2">
        <v>8223</v>
      </c>
      <c r="D69" s="2">
        <v>2</v>
      </c>
      <c r="E69" s="2">
        <v>2015</v>
      </c>
      <c r="F69" s="5">
        <v>8097.33</v>
      </c>
      <c r="G69" s="17"/>
      <c r="H69" s="9"/>
      <c r="I69" s="10">
        <f t="shared" ref="I69:I71" si="12">P69/(H$68*8760)</f>
        <v>0.83267821978003087</v>
      </c>
      <c r="J69" s="8">
        <f t="shared" si="8"/>
        <v>8770.889141831618</v>
      </c>
      <c r="K69" s="17"/>
      <c r="L69" s="13"/>
      <c r="M69" s="13"/>
      <c r="N69" s="9"/>
      <c r="O69" s="9"/>
      <c r="P69" s="5">
        <v>3098602.16</v>
      </c>
      <c r="Q69" s="6">
        <v>0.1842</v>
      </c>
      <c r="R69" s="34">
        <f t="shared" si="11"/>
        <v>0.14713489403566113</v>
      </c>
      <c r="S69" s="5">
        <v>2521.7170000000001</v>
      </c>
      <c r="T69" s="5">
        <v>1999.3789999999999</v>
      </c>
      <c r="U69" s="5">
        <v>2850372.077</v>
      </c>
      <c r="V69" s="28">
        <v>27177496.039999999</v>
      </c>
      <c r="W69" s="2" t="s">
        <v>43</v>
      </c>
      <c r="X69" s="2" t="s">
        <v>43</v>
      </c>
      <c r="Y69" s="2" t="s">
        <v>32</v>
      </c>
      <c r="Z69" s="2" t="s">
        <v>27</v>
      </c>
      <c r="AA69" s="2"/>
      <c r="AB69" s="2" t="s">
        <v>49</v>
      </c>
      <c r="AC69" s="54" t="s">
        <v>50</v>
      </c>
    </row>
    <row r="70" spans="1:29" x14ac:dyDescent="0.25">
      <c r="A70" s="2" t="s">
        <v>19</v>
      </c>
      <c r="B70" s="2" t="s">
        <v>48</v>
      </c>
      <c r="C70" s="2">
        <v>8223</v>
      </c>
      <c r="D70" s="2">
        <v>2</v>
      </c>
      <c r="E70" s="2">
        <v>2016</v>
      </c>
      <c r="F70" s="5">
        <v>8052.65</v>
      </c>
      <c r="G70" s="17"/>
      <c r="H70" s="9"/>
      <c r="I70" s="10">
        <f t="shared" si="12"/>
        <v>0.81978064617031698</v>
      </c>
      <c r="J70" s="8">
        <f t="shared" si="8"/>
        <v>8838.9138950044198</v>
      </c>
      <c r="K70" s="17"/>
      <c r="L70" s="13"/>
      <c r="M70" s="13"/>
      <c r="N70" s="9"/>
      <c r="O70" s="9"/>
      <c r="P70" s="5">
        <v>3050607.09</v>
      </c>
      <c r="Q70" s="6">
        <v>0.1721</v>
      </c>
      <c r="R70" s="34">
        <f t="shared" si="11"/>
        <v>0.18180441671752576</v>
      </c>
      <c r="S70" s="5">
        <v>2338.9870000000001</v>
      </c>
      <c r="T70" s="5">
        <v>2451.0920000000001</v>
      </c>
      <c r="U70" s="5">
        <v>2827989.9169999999</v>
      </c>
      <c r="V70" s="28">
        <v>26964053.396000002</v>
      </c>
      <c r="W70" s="2" t="s">
        <v>43</v>
      </c>
      <c r="X70" s="2" t="s">
        <v>43</v>
      </c>
      <c r="Y70" s="2" t="s">
        <v>32</v>
      </c>
      <c r="Z70" s="2" t="s">
        <v>27</v>
      </c>
      <c r="AA70" s="2"/>
      <c r="AB70" s="2" t="s">
        <v>49</v>
      </c>
      <c r="AC70" s="54" t="s">
        <v>50</v>
      </c>
    </row>
    <row r="71" spans="1:29" x14ac:dyDescent="0.25">
      <c r="A71" s="2" t="s">
        <v>19</v>
      </c>
      <c r="B71" s="2" t="s">
        <v>48</v>
      </c>
      <c r="C71" s="2">
        <v>8223</v>
      </c>
      <c r="D71" s="2">
        <v>2</v>
      </c>
      <c r="E71" s="2">
        <v>2017</v>
      </c>
      <c r="F71" s="5">
        <v>7578.24</v>
      </c>
      <c r="G71" s="17"/>
      <c r="H71" s="9"/>
      <c r="I71" s="10">
        <f t="shared" si="12"/>
        <v>0.74332117612155924</v>
      </c>
      <c r="J71" s="8">
        <f t="shared" si="8"/>
        <v>8619.5045737682358</v>
      </c>
      <c r="K71" s="16" t="s">
        <v>63</v>
      </c>
      <c r="L71" s="35">
        <v>2017</v>
      </c>
      <c r="M71" s="35">
        <v>2017</v>
      </c>
      <c r="N71" s="9"/>
      <c r="O71" s="9"/>
      <c r="P71" s="5">
        <v>2766082.44</v>
      </c>
      <c r="Q71" s="6">
        <v>0.15920000000000001</v>
      </c>
      <c r="R71" s="34">
        <f t="shared" si="11"/>
        <v>0.18433436910790957</v>
      </c>
      <c r="S71" s="5">
        <v>1910.866</v>
      </c>
      <c r="T71" s="5">
        <v>2197.4740000000002</v>
      </c>
      <c r="U71" s="5">
        <v>2500576.5440000002</v>
      </c>
      <c r="V71" s="28">
        <v>23842260.243000001</v>
      </c>
      <c r="W71" s="2" t="s">
        <v>43</v>
      </c>
      <c r="X71" s="2" t="s">
        <v>43</v>
      </c>
      <c r="Y71" s="2" t="s">
        <v>32</v>
      </c>
      <c r="Z71" s="2" t="s">
        <v>27</v>
      </c>
      <c r="AA71" s="2"/>
      <c r="AB71" s="2" t="s">
        <v>49</v>
      </c>
      <c r="AC71" s="54" t="s">
        <v>50</v>
      </c>
    </row>
    <row r="72" spans="1:29" x14ac:dyDescent="0.25">
      <c r="A72" s="31"/>
      <c r="B72" s="31"/>
      <c r="C72" s="31"/>
      <c r="D72" s="31"/>
      <c r="E72" s="31"/>
      <c r="F72" s="14"/>
      <c r="G72" s="11"/>
      <c r="H72" s="14"/>
      <c r="I72" s="15" t="s">
        <v>64</v>
      </c>
      <c r="J72" s="14">
        <f>AVERAGE(J68:J71)</f>
        <v>8732.985214968412</v>
      </c>
      <c r="K72" s="11">
        <f>H68*8760*0.85</f>
        <v>3163060.8</v>
      </c>
      <c r="L72" s="12">
        <f>Q71</f>
        <v>0.15920000000000001</v>
      </c>
      <c r="M72" s="12">
        <f>R71</f>
        <v>0.18433436910790957</v>
      </c>
      <c r="N72" s="14">
        <f>J72*K72/1000*L72/2000</f>
        <v>2198.7878707555142</v>
      </c>
      <c r="O72" s="14">
        <f>J72*K72/1000*M72/2000</f>
        <v>2545.9307472226224</v>
      </c>
      <c r="P72" s="14"/>
      <c r="Q72" s="32"/>
      <c r="R72" s="14"/>
      <c r="S72" s="14"/>
      <c r="T72" s="14"/>
      <c r="U72" s="14"/>
      <c r="V72" s="33"/>
      <c r="W72" s="31"/>
      <c r="X72" s="31"/>
      <c r="Y72" s="31"/>
      <c r="Z72" s="31"/>
      <c r="AA72" s="31"/>
      <c r="AB72" s="31"/>
      <c r="AC72" s="56"/>
    </row>
    <row r="73" spans="1:29" x14ac:dyDescent="0.25">
      <c r="A73" s="2"/>
      <c r="B73" s="2"/>
      <c r="C73" s="2"/>
      <c r="D73" s="2"/>
      <c r="E73" s="2"/>
      <c r="F73" s="5"/>
      <c r="G73" s="17"/>
      <c r="H73" s="9"/>
      <c r="I73" s="24"/>
      <c r="J73" s="8"/>
      <c r="K73" s="17"/>
      <c r="L73" s="13"/>
      <c r="M73" s="13"/>
      <c r="N73" s="9"/>
      <c r="O73" s="9"/>
      <c r="P73" s="5"/>
      <c r="Q73" s="6"/>
      <c r="R73" s="5"/>
      <c r="S73" s="5"/>
      <c r="T73" s="5"/>
      <c r="U73" s="5"/>
      <c r="V73" s="28"/>
      <c r="W73" s="2"/>
      <c r="X73" s="2"/>
      <c r="Y73" s="2"/>
      <c r="Z73" s="2"/>
      <c r="AA73" s="2"/>
      <c r="AB73" s="2"/>
      <c r="AC73" s="54"/>
    </row>
    <row r="74" spans="1:29" x14ac:dyDescent="0.25">
      <c r="A74" s="2" t="s">
        <v>19</v>
      </c>
      <c r="B74" s="2" t="s">
        <v>48</v>
      </c>
      <c r="C74" s="2">
        <v>8223</v>
      </c>
      <c r="D74" s="2">
        <v>4</v>
      </c>
      <c r="E74" s="2">
        <v>2014</v>
      </c>
      <c r="F74" s="5">
        <v>6960.98</v>
      </c>
      <c r="G74" s="17"/>
      <c r="H74" s="9">
        <v>458.1</v>
      </c>
      <c r="I74" s="10">
        <f>P74/(H$74*8760)</f>
        <v>0.69396182514834448</v>
      </c>
      <c r="J74" s="8">
        <f t="shared" si="8"/>
        <v>9071.4150703624164</v>
      </c>
      <c r="K74" s="17"/>
      <c r="L74" s="13"/>
      <c r="M74" s="13"/>
      <c r="N74" s="9"/>
      <c r="O74" s="9"/>
      <c r="P74" s="5">
        <v>2784838.27</v>
      </c>
      <c r="Q74" s="6">
        <v>7.4999999999999997E-2</v>
      </c>
      <c r="R74" s="34">
        <f t="shared" ref="R74:R77" si="13">T74*2000/V74</f>
        <v>7.6987861951457681E-2</v>
      </c>
      <c r="S74" s="5">
        <v>956.47299999999996</v>
      </c>
      <c r="T74" s="5">
        <v>972.45</v>
      </c>
      <c r="U74" s="5">
        <v>2648204.6230000001</v>
      </c>
      <c r="V74" s="28">
        <v>25262423.851</v>
      </c>
      <c r="W74" s="2" t="s">
        <v>22</v>
      </c>
      <c r="X74" s="2" t="s">
        <v>43</v>
      </c>
      <c r="Y74" s="2" t="s">
        <v>23</v>
      </c>
      <c r="Z74" s="2" t="s">
        <v>27</v>
      </c>
      <c r="AA74" s="2" t="s">
        <v>38</v>
      </c>
      <c r="AB74" s="2" t="s">
        <v>49</v>
      </c>
      <c r="AC74" s="54" t="s">
        <v>51</v>
      </c>
    </row>
    <row r="75" spans="1:29" x14ac:dyDescent="0.25">
      <c r="A75" s="2" t="s">
        <v>19</v>
      </c>
      <c r="B75" s="2" t="s">
        <v>48</v>
      </c>
      <c r="C75" s="2">
        <v>8223</v>
      </c>
      <c r="D75" s="2">
        <v>4</v>
      </c>
      <c r="E75" s="2">
        <v>2015</v>
      </c>
      <c r="F75" s="5">
        <v>8533.52</v>
      </c>
      <c r="G75" s="17"/>
      <c r="H75" s="9"/>
      <c r="I75" s="10">
        <f t="shared" ref="I75:I77" si="14">P75/(H$74*8760)</f>
        <v>0.75195872568749811</v>
      </c>
      <c r="J75" s="8">
        <f t="shared" si="8"/>
        <v>9013.3846765972485</v>
      </c>
      <c r="K75" s="17"/>
      <c r="L75" s="13"/>
      <c r="M75" s="13"/>
      <c r="N75" s="9"/>
      <c r="O75" s="9"/>
      <c r="P75" s="5">
        <v>3017577.28</v>
      </c>
      <c r="Q75" s="6">
        <v>8.1600000000000006E-2</v>
      </c>
      <c r="R75" s="34">
        <f t="shared" si="13"/>
        <v>7.3420437626051521E-2</v>
      </c>
      <c r="S75" s="5">
        <v>1113.6559999999999</v>
      </c>
      <c r="T75" s="5">
        <v>998.46600000000001</v>
      </c>
      <c r="U75" s="5">
        <v>2851761.9890000001</v>
      </c>
      <c r="V75" s="28">
        <v>27198584.816</v>
      </c>
      <c r="W75" s="2" t="s">
        <v>22</v>
      </c>
      <c r="X75" s="2" t="s">
        <v>43</v>
      </c>
      <c r="Y75" s="2" t="s">
        <v>23</v>
      </c>
      <c r="Z75" s="2" t="s">
        <v>27</v>
      </c>
      <c r="AA75" s="2" t="s">
        <v>38</v>
      </c>
      <c r="AB75" s="2" t="s">
        <v>49</v>
      </c>
      <c r="AC75" s="54" t="s">
        <v>51</v>
      </c>
    </row>
    <row r="76" spans="1:29" x14ac:dyDescent="0.25">
      <c r="A76" s="2" t="s">
        <v>19</v>
      </c>
      <c r="B76" s="2" t="s">
        <v>48</v>
      </c>
      <c r="C76" s="2">
        <v>8223</v>
      </c>
      <c r="D76" s="2">
        <v>4</v>
      </c>
      <c r="E76" s="2">
        <v>2016</v>
      </c>
      <c r="F76" s="5">
        <v>7360.4</v>
      </c>
      <c r="G76" s="17"/>
      <c r="H76" s="9"/>
      <c r="I76" s="10">
        <f t="shared" si="14"/>
        <v>0.62417690600146125</v>
      </c>
      <c r="J76" s="8">
        <f t="shared" si="8"/>
        <v>9519.8053943316372</v>
      </c>
      <c r="K76" s="17"/>
      <c r="L76" s="13"/>
      <c r="M76" s="13"/>
      <c r="N76" s="9"/>
      <c r="O76" s="9"/>
      <c r="P76" s="5">
        <v>2504794.46</v>
      </c>
      <c r="Q76" s="6">
        <v>7.6100000000000001E-2</v>
      </c>
      <c r="R76" s="34">
        <f t="shared" si="13"/>
        <v>8.188388515445949E-2</v>
      </c>
      <c r="S76" s="5">
        <v>905.89599999999996</v>
      </c>
      <c r="T76" s="5">
        <v>976.26700000000005</v>
      </c>
      <c r="U76" s="5">
        <v>2498783.5419999999</v>
      </c>
      <c r="V76" s="28">
        <v>23845155.811999999</v>
      </c>
      <c r="W76" s="2" t="s">
        <v>22</v>
      </c>
      <c r="X76" s="2" t="s">
        <v>43</v>
      </c>
      <c r="Y76" s="2" t="s">
        <v>23</v>
      </c>
      <c r="Z76" s="2" t="s">
        <v>27</v>
      </c>
      <c r="AA76" s="2" t="s">
        <v>38</v>
      </c>
      <c r="AB76" s="2" t="s">
        <v>49</v>
      </c>
      <c r="AC76" s="54" t="s">
        <v>51</v>
      </c>
    </row>
    <row r="77" spans="1:29" x14ac:dyDescent="0.25">
      <c r="A77" s="2" t="s">
        <v>19</v>
      </c>
      <c r="B77" s="2" t="s">
        <v>48</v>
      </c>
      <c r="C77" s="2">
        <v>8223</v>
      </c>
      <c r="D77" s="2">
        <v>4</v>
      </c>
      <c r="E77" s="2">
        <v>2017</v>
      </c>
      <c r="F77" s="5">
        <v>6359.46</v>
      </c>
      <c r="G77" s="17"/>
      <c r="H77" s="9"/>
      <c r="I77" s="10">
        <f t="shared" si="14"/>
        <v>0.57036425019362291</v>
      </c>
      <c r="J77" s="8">
        <f t="shared" si="8"/>
        <v>9410.9164806253666</v>
      </c>
      <c r="K77" s="16" t="s">
        <v>63</v>
      </c>
      <c r="L77" s="35">
        <v>2017</v>
      </c>
      <c r="M77" s="35">
        <v>2017</v>
      </c>
      <c r="N77" s="9"/>
      <c r="O77" s="9"/>
      <c r="P77" s="5">
        <v>2288846.64</v>
      </c>
      <c r="Q77" s="6">
        <v>8.1199999999999994E-2</v>
      </c>
      <c r="R77" s="34">
        <f t="shared" si="13"/>
        <v>8.0944674937424466E-2</v>
      </c>
      <c r="S77" s="5">
        <v>875.42100000000005</v>
      </c>
      <c r="T77" s="5">
        <v>871.78</v>
      </c>
      <c r="U77" s="5">
        <v>2257830.9279999998</v>
      </c>
      <c r="V77" s="28">
        <v>21540144.566</v>
      </c>
      <c r="W77" s="2" t="s">
        <v>22</v>
      </c>
      <c r="X77" s="2" t="s">
        <v>43</v>
      </c>
      <c r="Y77" s="2" t="s">
        <v>23</v>
      </c>
      <c r="Z77" s="2" t="s">
        <v>27</v>
      </c>
      <c r="AA77" s="2" t="s">
        <v>38</v>
      </c>
      <c r="AB77" s="2" t="s">
        <v>49</v>
      </c>
      <c r="AC77" s="54" t="s">
        <v>51</v>
      </c>
    </row>
    <row r="78" spans="1:29" x14ac:dyDescent="0.25">
      <c r="A78" s="31"/>
      <c r="B78" s="31"/>
      <c r="C78" s="31"/>
      <c r="D78" s="31"/>
      <c r="E78" s="31"/>
      <c r="F78" s="14"/>
      <c r="G78" s="11"/>
      <c r="H78" s="14"/>
      <c r="I78" s="15" t="s">
        <v>64</v>
      </c>
      <c r="J78" s="14">
        <f>AVERAGE(J74:J77)</f>
        <v>9253.8804054791672</v>
      </c>
      <c r="K78" s="11">
        <f>H74*8760*0.85</f>
        <v>3411012.6</v>
      </c>
      <c r="L78" s="12">
        <f>Q77</f>
        <v>8.1199999999999994E-2</v>
      </c>
      <c r="M78" s="12">
        <f>R77</f>
        <v>8.0944674937424466E-2</v>
      </c>
      <c r="N78" s="14">
        <f>J78*K78/1000*L78/2000</f>
        <v>1281.5431680764914</v>
      </c>
      <c r="O78" s="14">
        <f>J78*K78/1000*M78/2000</f>
        <v>1277.5134871703044</v>
      </c>
      <c r="P78" s="14"/>
      <c r="Q78" s="32"/>
      <c r="R78" s="14"/>
      <c r="S78" s="14"/>
      <c r="T78" s="14"/>
      <c r="U78" s="14"/>
      <c r="V78" s="33"/>
      <c r="W78" s="31"/>
      <c r="X78" s="31"/>
      <c r="Y78" s="31"/>
      <c r="Z78" s="31"/>
      <c r="AA78" s="31"/>
      <c r="AB78" s="31"/>
      <c r="AC78" s="56"/>
    </row>
    <row r="79" spans="1:29" x14ac:dyDescent="0.25">
      <c r="A79" s="2"/>
      <c r="B79" s="2"/>
      <c r="C79" s="2"/>
      <c r="D79" s="2"/>
      <c r="E79" s="2"/>
      <c r="F79" s="5"/>
      <c r="G79" s="17"/>
      <c r="H79" s="9"/>
      <c r="I79" s="24"/>
      <c r="J79" s="8"/>
      <c r="K79" s="17"/>
      <c r="L79" s="13"/>
      <c r="M79" s="13"/>
      <c r="N79" s="9"/>
      <c r="O79" s="9"/>
      <c r="P79" s="5"/>
      <c r="Q79" s="6"/>
      <c r="R79" s="5"/>
      <c r="S79" s="5"/>
      <c r="T79" s="5"/>
      <c r="U79" s="5"/>
      <c r="V79" s="28"/>
      <c r="W79" s="2"/>
      <c r="X79" s="2"/>
      <c r="Y79" s="2"/>
      <c r="Z79" s="2"/>
      <c r="AA79" s="2"/>
      <c r="AB79" s="2"/>
      <c r="AC79" s="54"/>
    </row>
    <row r="80" spans="1:29" x14ac:dyDescent="0.25">
      <c r="A80" s="2" t="s">
        <v>19</v>
      </c>
      <c r="B80" s="2" t="s">
        <v>48</v>
      </c>
      <c r="C80" s="2">
        <v>8223</v>
      </c>
      <c r="D80" s="2" t="s">
        <v>52</v>
      </c>
      <c r="E80" s="2">
        <v>2014</v>
      </c>
      <c r="F80" s="5">
        <v>8594.14</v>
      </c>
      <c r="G80" s="17"/>
      <c r="H80" s="9">
        <v>458.1</v>
      </c>
      <c r="I80" s="10">
        <f>P80/(H$80*8760)</f>
        <v>0.77719761193494263</v>
      </c>
      <c r="J80" s="8">
        <f t="shared" si="8"/>
        <v>9532.7693467800673</v>
      </c>
      <c r="K80" s="17"/>
      <c r="L80" s="13"/>
      <c r="M80" s="13"/>
      <c r="N80" s="9"/>
      <c r="O80" s="9"/>
      <c r="P80" s="5">
        <v>3118859.82</v>
      </c>
      <c r="Q80" s="6">
        <v>7.4200000000000002E-2</v>
      </c>
      <c r="R80" s="34">
        <f t="shared" ref="R80:R83" si="15">T80*2000/V80</f>
        <v>6.0680416737706432E-2</v>
      </c>
      <c r="S80" s="5">
        <v>1102.068</v>
      </c>
      <c r="T80" s="5">
        <v>902.05600000000004</v>
      </c>
      <c r="U80" s="5">
        <v>3117112.7579999999</v>
      </c>
      <c r="V80" s="28">
        <v>29731371.289000001</v>
      </c>
      <c r="W80" s="2" t="s">
        <v>53</v>
      </c>
      <c r="X80" s="2" t="s">
        <v>43</v>
      </c>
      <c r="Y80" s="2" t="s">
        <v>23</v>
      </c>
      <c r="Z80" s="2" t="s">
        <v>27</v>
      </c>
      <c r="AA80" s="2" t="s">
        <v>38</v>
      </c>
      <c r="AB80" s="2" t="s">
        <v>49</v>
      </c>
      <c r="AC80" s="54" t="s">
        <v>51</v>
      </c>
    </row>
    <row r="81" spans="1:29" x14ac:dyDescent="0.25">
      <c r="A81" s="2" t="s">
        <v>19</v>
      </c>
      <c r="B81" s="2" t="s">
        <v>48</v>
      </c>
      <c r="C81" s="2">
        <v>8223</v>
      </c>
      <c r="D81" s="2" t="s">
        <v>52</v>
      </c>
      <c r="E81" s="2">
        <v>2015</v>
      </c>
      <c r="F81" s="5">
        <v>8463.49</v>
      </c>
      <c r="G81" s="17"/>
      <c r="H81" s="9"/>
      <c r="I81" s="10">
        <f t="shared" ref="I81:I83" si="16">P81/(H$80*8760)</f>
        <v>0.72756234057886504</v>
      </c>
      <c r="J81" s="8">
        <f t="shared" si="8"/>
        <v>9754.467911343274</v>
      </c>
      <c r="K81" s="17"/>
      <c r="L81" s="13"/>
      <c r="M81" s="13"/>
      <c r="N81" s="9"/>
      <c r="O81" s="9"/>
      <c r="P81" s="5">
        <v>2919675.66</v>
      </c>
      <c r="Q81" s="6">
        <v>7.6499999999999999E-2</v>
      </c>
      <c r="R81" s="34">
        <f t="shared" si="15"/>
        <v>5.9788729738889088E-2</v>
      </c>
      <c r="S81" s="5">
        <v>1094.2</v>
      </c>
      <c r="T81" s="5">
        <v>851.38800000000003</v>
      </c>
      <c r="U81" s="5">
        <v>2986088.7620000001</v>
      </c>
      <c r="V81" s="28">
        <v>28479882.537</v>
      </c>
      <c r="W81" s="2" t="s">
        <v>53</v>
      </c>
      <c r="X81" s="2" t="s">
        <v>43</v>
      </c>
      <c r="Y81" s="2" t="s">
        <v>23</v>
      </c>
      <c r="Z81" s="2" t="s">
        <v>27</v>
      </c>
      <c r="AA81" s="2" t="s">
        <v>38</v>
      </c>
      <c r="AB81" s="2" t="s">
        <v>49</v>
      </c>
      <c r="AC81" s="54" t="s">
        <v>51</v>
      </c>
    </row>
    <row r="82" spans="1:29" x14ac:dyDescent="0.25">
      <c r="A82" s="2" t="s">
        <v>19</v>
      </c>
      <c r="B82" s="2" t="s">
        <v>48</v>
      </c>
      <c r="C82" s="2">
        <v>8223</v>
      </c>
      <c r="D82" s="2" t="s">
        <v>52</v>
      </c>
      <c r="E82" s="2">
        <v>2016</v>
      </c>
      <c r="F82" s="5">
        <v>7121.88</v>
      </c>
      <c r="G82" s="17"/>
      <c r="H82" s="9"/>
      <c r="I82" s="10">
        <f t="shared" si="16"/>
        <v>0.57422397105774392</v>
      </c>
      <c r="J82" s="8">
        <f t="shared" si="8"/>
        <v>9826.4352522481859</v>
      </c>
      <c r="K82" s="17"/>
      <c r="L82" s="13"/>
      <c r="M82" s="13"/>
      <c r="N82" s="9"/>
      <c r="O82" s="9"/>
      <c r="P82" s="5">
        <v>2304335.5299999998</v>
      </c>
      <c r="Q82" s="6">
        <v>7.4700000000000003E-2</v>
      </c>
      <c r="R82" s="34">
        <f t="shared" si="15"/>
        <v>7.0802782485456683E-2</v>
      </c>
      <c r="S82" s="5">
        <v>847.49900000000002</v>
      </c>
      <c r="T82" s="5">
        <v>801.60799999999995</v>
      </c>
      <c r="U82" s="5">
        <v>2373882.432</v>
      </c>
      <c r="V82" s="28">
        <v>22643403.885000002</v>
      </c>
      <c r="W82" s="2" t="s">
        <v>53</v>
      </c>
      <c r="X82" s="2" t="s">
        <v>43</v>
      </c>
      <c r="Y82" s="2" t="s">
        <v>23</v>
      </c>
      <c r="Z82" s="2" t="s">
        <v>27</v>
      </c>
      <c r="AA82" s="2" t="s">
        <v>38</v>
      </c>
      <c r="AB82" s="2" t="s">
        <v>49</v>
      </c>
      <c r="AC82" s="54" t="s">
        <v>51</v>
      </c>
    </row>
    <row r="83" spans="1:29" x14ac:dyDescent="0.25">
      <c r="A83" s="2" t="s">
        <v>19</v>
      </c>
      <c r="B83" s="2" t="s">
        <v>48</v>
      </c>
      <c r="C83" s="2">
        <v>8223</v>
      </c>
      <c r="D83" s="2" t="s">
        <v>52</v>
      </c>
      <c r="E83" s="2">
        <v>2017</v>
      </c>
      <c r="F83" s="5">
        <v>7500.22</v>
      </c>
      <c r="G83" s="17"/>
      <c r="H83" s="9"/>
      <c r="I83" s="10">
        <f t="shared" si="16"/>
        <v>0.68195760431960872</v>
      </c>
      <c r="J83" s="8">
        <f t="shared" si="8"/>
        <v>9377.4250181934876</v>
      </c>
      <c r="K83" s="16" t="s">
        <v>63</v>
      </c>
      <c r="L83" s="35">
        <v>2017</v>
      </c>
      <c r="M83" s="35">
        <v>2017</v>
      </c>
      <c r="N83" s="9"/>
      <c r="O83" s="9"/>
      <c r="P83" s="5">
        <v>2736665.86</v>
      </c>
      <c r="Q83" s="6">
        <v>7.6200000000000004E-2</v>
      </c>
      <c r="R83" s="34">
        <f t="shared" si="15"/>
        <v>8.2131627088640344E-2</v>
      </c>
      <c r="S83" s="5">
        <v>989.40700000000004</v>
      </c>
      <c r="T83" s="5">
        <v>1053.867</v>
      </c>
      <c r="U83" s="5">
        <v>2689665.0520000001</v>
      </c>
      <c r="V83" s="28">
        <v>25662878.901999999</v>
      </c>
      <c r="W83" s="2" t="s">
        <v>53</v>
      </c>
      <c r="X83" s="2" t="s">
        <v>43</v>
      </c>
      <c r="Y83" s="2" t="s">
        <v>23</v>
      </c>
      <c r="Z83" s="2" t="s">
        <v>27</v>
      </c>
      <c r="AA83" s="2" t="s">
        <v>38</v>
      </c>
      <c r="AB83" s="2" t="s">
        <v>49</v>
      </c>
      <c r="AC83" s="54" t="s">
        <v>51</v>
      </c>
    </row>
    <row r="84" spans="1:29" x14ac:dyDescent="0.25">
      <c r="A84" s="61"/>
      <c r="B84" s="61"/>
      <c r="C84" s="61"/>
      <c r="D84" s="61"/>
      <c r="E84" s="61"/>
      <c r="F84" s="62"/>
      <c r="G84" s="63"/>
      <c r="H84" s="62"/>
      <c r="I84" s="64" t="s">
        <v>64</v>
      </c>
      <c r="J84" s="62">
        <f>AVERAGE(J80:J83)</f>
        <v>9622.774382141255</v>
      </c>
      <c r="K84" s="63">
        <f>H80*8760*0.85</f>
        <v>3411012.6</v>
      </c>
      <c r="L84" s="65">
        <f>Q83</f>
        <v>7.6200000000000004E-2</v>
      </c>
      <c r="M84" s="65">
        <f>R83</f>
        <v>8.2131627088640344E-2</v>
      </c>
      <c r="N84" s="62">
        <f>J84*K84/1000*L84/2000</f>
        <v>1250.5717177152035</v>
      </c>
      <c r="O84" s="62">
        <f>J84*K84/1000*M84/2000</f>
        <v>1347.9198158397046</v>
      </c>
      <c r="P84" s="62"/>
      <c r="Q84" s="66"/>
      <c r="R84" s="62"/>
      <c r="S84" s="62"/>
      <c r="T84" s="62"/>
      <c r="U84" s="62"/>
      <c r="V84" s="67"/>
      <c r="W84" s="61"/>
      <c r="X84" s="61"/>
      <c r="Y84" s="61"/>
      <c r="Z84" s="61"/>
      <c r="AA84" s="61"/>
      <c r="AB84" s="61"/>
      <c r="AC84" s="68"/>
    </row>
    <row r="85" spans="1:29" x14ac:dyDescent="0.25">
      <c r="G85" s="71"/>
      <c r="H85" s="72"/>
      <c r="I85" s="73"/>
      <c r="J85" s="72"/>
      <c r="K85" s="74"/>
      <c r="L85" s="71"/>
      <c r="M85" s="71"/>
      <c r="N85" s="72"/>
      <c r="O85" s="72"/>
    </row>
    <row r="86" spans="1:29" x14ac:dyDescent="0.25">
      <c r="H86" s="72"/>
      <c r="I86" s="77"/>
      <c r="J86" s="72"/>
      <c r="K86" s="74"/>
      <c r="L86" s="71"/>
      <c r="M86" s="78"/>
      <c r="N86" s="72"/>
      <c r="O86" s="72"/>
    </row>
    <row r="87" spans="1:29" x14ac:dyDescent="0.25">
      <c r="H87" s="72"/>
      <c r="I87" s="77"/>
      <c r="J87" s="72"/>
      <c r="K87" s="74"/>
      <c r="L87" s="71"/>
      <c r="M87" s="71"/>
      <c r="N87" s="72"/>
      <c r="O87" s="72"/>
    </row>
    <row r="88" spans="1:29" x14ac:dyDescent="0.25">
      <c r="H88" s="72"/>
      <c r="I88" s="77"/>
      <c r="J88" s="72"/>
      <c r="K88" s="74"/>
      <c r="L88" s="71"/>
      <c r="M88" s="71"/>
      <c r="N88" s="72"/>
      <c r="O88" s="72"/>
    </row>
    <row r="89" spans="1:29" x14ac:dyDescent="0.25">
      <c r="H89" s="72"/>
      <c r="I89" s="77"/>
      <c r="J89" s="72"/>
      <c r="K89" s="74"/>
      <c r="L89" s="71"/>
      <c r="M89" s="71"/>
      <c r="N89" s="72"/>
      <c r="O89" s="72"/>
    </row>
    <row r="90" spans="1:29" x14ac:dyDescent="0.25">
      <c r="H90" s="72"/>
      <c r="I90" s="77"/>
      <c r="J90" s="72"/>
      <c r="K90" s="74"/>
      <c r="L90" s="71"/>
      <c r="M90" s="71"/>
      <c r="N90" s="72"/>
      <c r="O90" s="72"/>
    </row>
    <row r="91" spans="1:29" x14ac:dyDescent="0.25">
      <c r="H91" s="72"/>
      <c r="I91" s="77"/>
      <c r="J91" s="72"/>
      <c r="K91" s="74"/>
      <c r="L91" s="71"/>
      <c r="M91" s="71"/>
      <c r="N91" s="72"/>
      <c r="O91" s="72"/>
    </row>
    <row r="92" spans="1:29" x14ac:dyDescent="0.25">
      <c r="H92" s="72"/>
      <c r="I92" s="77"/>
      <c r="J92" s="72"/>
      <c r="K92" s="74"/>
      <c r="L92" s="71"/>
      <c r="M92" s="71"/>
      <c r="N92" s="72"/>
      <c r="O92" s="72"/>
    </row>
    <row r="93" spans="1:29" x14ac:dyDescent="0.25">
      <c r="H93" s="72"/>
      <c r="I93" s="77"/>
      <c r="J93" s="72"/>
      <c r="K93" s="74"/>
      <c r="L93" s="71"/>
      <c r="M93" s="71"/>
      <c r="N93" s="72"/>
      <c r="O93" s="72"/>
    </row>
    <row r="94" spans="1:29" x14ac:dyDescent="0.25">
      <c r="H94" s="72"/>
      <c r="I94" s="77"/>
      <c r="J94" s="72"/>
      <c r="K94" s="74"/>
      <c r="L94" s="71"/>
      <c r="M94" s="71"/>
      <c r="N94" s="72"/>
      <c r="O94" s="72"/>
    </row>
    <row r="95" spans="1:29" x14ac:dyDescent="0.25">
      <c r="H95" s="72"/>
      <c r="I95" s="77"/>
      <c r="J95" s="72"/>
      <c r="K95" s="74"/>
      <c r="L95" s="71"/>
      <c r="M95" s="71"/>
      <c r="N95" s="72"/>
      <c r="O95" s="72"/>
    </row>
    <row r="96" spans="1:29" x14ac:dyDescent="0.25">
      <c r="H96" s="72"/>
      <c r="I96" s="77"/>
      <c r="J96" s="72"/>
      <c r="K96" s="74"/>
      <c r="L96" s="71"/>
      <c r="M96" s="71"/>
      <c r="N96" s="72"/>
      <c r="O96" s="72"/>
    </row>
    <row r="97" spans="8:15" x14ac:dyDescent="0.25">
      <c r="H97" s="72"/>
      <c r="I97" s="77"/>
      <c r="J97" s="72"/>
      <c r="K97" s="74"/>
      <c r="L97" s="71"/>
      <c r="M97" s="71"/>
      <c r="N97" s="72"/>
      <c r="O97" s="72"/>
    </row>
    <row r="98" spans="8:15" x14ac:dyDescent="0.25">
      <c r="H98" s="72"/>
      <c r="I98" s="77"/>
      <c r="J98" s="72"/>
      <c r="K98" s="74"/>
      <c r="L98" s="71"/>
      <c r="M98" s="71"/>
      <c r="N98" s="72"/>
      <c r="O98" s="72"/>
    </row>
    <row r="99" spans="8:15" x14ac:dyDescent="0.25">
      <c r="H99" s="72"/>
      <c r="I99" s="77"/>
      <c r="J99" s="72"/>
      <c r="K99" s="74"/>
      <c r="L99" s="71"/>
      <c r="M99" s="71"/>
      <c r="N99" s="72"/>
      <c r="O99" s="72"/>
    </row>
    <row r="100" spans="8:15" x14ac:dyDescent="0.25">
      <c r="H100" s="72"/>
      <c r="I100" s="77"/>
      <c r="J100" s="72"/>
      <c r="K100" s="74"/>
      <c r="L100" s="71"/>
      <c r="M100" s="71"/>
      <c r="N100" s="72"/>
      <c r="O100" s="72"/>
    </row>
    <row r="101" spans="8:15" x14ac:dyDescent="0.25">
      <c r="H101" s="72"/>
      <c r="I101" s="77"/>
      <c r="J101" s="72"/>
      <c r="K101" s="74"/>
      <c r="L101" s="71"/>
      <c r="M101" s="71"/>
      <c r="N101" s="72"/>
      <c r="O101" s="72"/>
    </row>
    <row r="102" spans="8:15" x14ac:dyDescent="0.25">
      <c r="H102" s="72"/>
      <c r="I102" s="77"/>
      <c r="J102" s="72"/>
      <c r="K102" s="74"/>
      <c r="L102" s="71"/>
      <c r="M102" s="71"/>
      <c r="N102" s="72"/>
      <c r="O102" s="72"/>
    </row>
    <row r="103" spans="8:15" x14ac:dyDescent="0.25">
      <c r="H103" s="72"/>
      <c r="I103" s="77"/>
      <c r="J103" s="72"/>
      <c r="K103" s="74"/>
      <c r="L103" s="71"/>
      <c r="M103" s="71"/>
      <c r="N103" s="72"/>
      <c r="O103" s="72"/>
    </row>
    <row r="104" spans="8:15" x14ac:dyDescent="0.25">
      <c r="H104" s="72"/>
      <c r="I104" s="77"/>
      <c r="J104" s="72"/>
      <c r="K104" s="74"/>
      <c r="L104" s="71"/>
      <c r="M104" s="71"/>
      <c r="N104" s="72"/>
      <c r="O104" s="72"/>
    </row>
    <row r="105" spans="8:15" x14ac:dyDescent="0.25">
      <c r="H105" s="72"/>
      <c r="I105" s="77"/>
      <c r="J105" s="72"/>
      <c r="K105" s="74"/>
      <c r="L105" s="71"/>
      <c r="M105" s="71"/>
      <c r="N105" s="72"/>
      <c r="O105" s="72"/>
    </row>
    <row r="106" spans="8:15" x14ac:dyDescent="0.25">
      <c r="H106" s="72"/>
      <c r="I106" s="77"/>
      <c r="J106" s="72"/>
      <c r="K106" s="74"/>
      <c r="L106" s="71"/>
      <c r="M106" s="71"/>
      <c r="N106" s="72"/>
      <c r="O106" s="72"/>
    </row>
    <row r="107" spans="8:15" x14ac:dyDescent="0.25">
      <c r="H107" s="72"/>
      <c r="I107" s="77"/>
      <c r="J107" s="72"/>
      <c r="K107" s="74"/>
      <c r="L107" s="71"/>
      <c r="M107" s="71"/>
      <c r="N107" s="72"/>
      <c r="O107" s="72"/>
    </row>
    <row r="108" spans="8:15" x14ac:dyDescent="0.25">
      <c r="H108" s="72"/>
      <c r="I108" s="77"/>
      <c r="J108" s="72"/>
      <c r="K108" s="74"/>
      <c r="L108" s="71"/>
      <c r="M108" s="71"/>
      <c r="N108" s="72"/>
      <c r="O108" s="72"/>
    </row>
    <row r="109" spans="8:15" x14ac:dyDescent="0.25">
      <c r="H109" s="72"/>
      <c r="I109" s="77"/>
      <c r="J109" s="72"/>
      <c r="K109" s="74"/>
      <c r="L109" s="71"/>
      <c r="M109" s="71"/>
      <c r="N109" s="72"/>
      <c r="O109" s="72"/>
    </row>
    <row r="110" spans="8:15" x14ac:dyDescent="0.25">
      <c r="H110" s="72"/>
      <c r="I110" s="77"/>
      <c r="J110" s="72"/>
      <c r="K110" s="74"/>
      <c r="L110" s="71"/>
      <c r="M110" s="71"/>
      <c r="N110" s="72"/>
      <c r="O110" s="72"/>
    </row>
    <row r="111" spans="8:15" x14ac:dyDescent="0.25">
      <c r="H111" s="72"/>
      <c r="I111" s="77"/>
      <c r="J111" s="72"/>
      <c r="K111" s="74"/>
      <c r="L111" s="71"/>
      <c r="M111" s="71"/>
      <c r="N111" s="72"/>
      <c r="O111" s="72"/>
    </row>
    <row r="112" spans="8:15" x14ac:dyDescent="0.25">
      <c r="H112" s="72"/>
      <c r="I112" s="77"/>
      <c r="J112" s="72"/>
      <c r="K112" s="74"/>
      <c r="L112" s="71"/>
      <c r="M112" s="71"/>
      <c r="N112" s="72"/>
      <c r="O112" s="72"/>
    </row>
    <row r="113" spans="8:15" x14ac:dyDescent="0.25">
      <c r="H113" s="72"/>
      <c r="I113" s="77"/>
      <c r="J113" s="72"/>
      <c r="K113" s="74"/>
      <c r="L113" s="71"/>
      <c r="M113" s="71"/>
      <c r="N113" s="72"/>
      <c r="O113" s="72"/>
    </row>
    <row r="114" spans="8:15" x14ac:dyDescent="0.25">
      <c r="H114" s="72"/>
      <c r="I114" s="77"/>
      <c r="J114" s="72"/>
      <c r="K114" s="74"/>
      <c r="L114" s="71"/>
      <c r="M114" s="71"/>
      <c r="N114" s="72"/>
      <c r="O114" s="72"/>
    </row>
    <row r="115" spans="8:15" x14ac:dyDescent="0.25">
      <c r="H115" s="72"/>
      <c r="I115" s="77"/>
      <c r="J115" s="72"/>
      <c r="K115" s="74"/>
      <c r="L115" s="71"/>
      <c r="M115" s="71"/>
      <c r="N115" s="72"/>
      <c r="O115" s="72"/>
    </row>
    <row r="116" spans="8:15" x14ac:dyDescent="0.25">
      <c r="H116" s="72"/>
      <c r="I116" s="77"/>
      <c r="J116" s="72"/>
      <c r="K116" s="74"/>
      <c r="L116" s="71"/>
      <c r="M116" s="71"/>
      <c r="N116" s="72"/>
      <c r="O116" s="72"/>
    </row>
    <row r="117" spans="8:15" x14ac:dyDescent="0.25">
      <c r="H117" s="72"/>
      <c r="I117" s="77"/>
      <c r="J117" s="72"/>
      <c r="K117" s="74"/>
      <c r="L117" s="71"/>
      <c r="M117" s="71"/>
      <c r="N117" s="72"/>
      <c r="O117" s="72"/>
    </row>
    <row r="118" spans="8:15" x14ac:dyDescent="0.25">
      <c r="H118" s="72"/>
      <c r="I118" s="77"/>
      <c r="J118" s="72"/>
      <c r="K118" s="74"/>
      <c r="L118" s="71"/>
      <c r="M118" s="71"/>
      <c r="N118" s="72"/>
      <c r="O118" s="72"/>
    </row>
    <row r="119" spans="8:15" x14ac:dyDescent="0.25">
      <c r="H119" s="72"/>
      <c r="I119" s="77"/>
      <c r="J119" s="72"/>
      <c r="K119" s="74"/>
      <c r="L119" s="71"/>
      <c r="M119" s="71"/>
      <c r="N119" s="72"/>
      <c r="O119" s="72"/>
    </row>
    <row r="120" spans="8:15" x14ac:dyDescent="0.25">
      <c r="H120" s="72"/>
      <c r="I120" s="77"/>
      <c r="J120" s="72"/>
      <c r="K120" s="74"/>
      <c r="L120" s="71"/>
      <c r="M120" s="71"/>
      <c r="N120" s="72"/>
      <c r="O120" s="72"/>
    </row>
    <row r="121" spans="8:15" x14ac:dyDescent="0.25">
      <c r="H121" s="72"/>
      <c r="I121" s="77"/>
      <c r="J121" s="72"/>
      <c r="K121" s="74"/>
      <c r="L121" s="71"/>
      <c r="M121" s="71"/>
      <c r="N121" s="72"/>
      <c r="O121" s="72"/>
    </row>
    <row r="122" spans="8:15" x14ac:dyDescent="0.25">
      <c r="H122" s="72"/>
      <c r="I122" s="77"/>
      <c r="J122" s="72"/>
      <c r="K122" s="74"/>
      <c r="L122" s="71"/>
      <c r="M122" s="71"/>
      <c r="N122" s="72"/>
      <c r="O122" s="72"/>
    </row>
    <row r="123" spans="8:15" x14ac:dyDescent="0.25">
      <c r="H123" s="72"/>
      <c r="I123" s="77"/>
      <c r="J123" s="72"/>
      <c r="K123" s="74"/>
      <c r="L123" s="71"/>
      <c r="M123" s="71"/>
      <c r="N123" s="72"/>
      <c r="O123" s="72"/>
    </row>
    <row r="124" spans="8:15" x14ac:dyDescent="0.25">
      <c r="H124" s="72"/>
      <c r="I124" s="77"/>
      <c r="J124" s="72"/>
      <c r="K124" s="74"/>
      <c r="L124" s="71"/>
      <c r="M124" s="71"/>
      <c r="N124" s="72"/>
      <c r="O124" s="72"/>
    </row>
    <row r="125" spans="8:15" x14ac:dyDescent="0.25">
      <c r="H125" s="72"/>
      <c r="I125" s="77"/>
      <c r="J125" s="72"/>
      <c r="K125" s="74"/>
      <c r="L125" s="71"/>
      <c r="M125" s="71"/>
      <c r="N125" s="72"/>
      <c r="O125" s="72"/>
    </row>
    <row r="126" spans="8:15" x14ac:dyDescent="0.25">
      <c r="H126" s="72"/>
      <c r="I126" s="77"/>
      <c r="J126" s="72"/>
      <c r="K126" s="74"/>
      <c r="L126" s="71"/>
      <c r="M126" s="71"/>
      <c r="N126" s="72"/>
      <c r="O126" s="72"/>
    </row>
    <row r="127" spans="8:15" x14ac:dyDescent="0.25">
      <c r="H127" s="72"/>
      <c r="I127" s="77"/>
      <c r="J127" s="72"/>
      <c r="K127" s="74"/>
      <c r="L127" s="71"/>
      <c r="M127" s="71"/>
      <c r="N127" s="72"/>
      <c r="O127" s="72"/>
    </row>
    <row r="128" spans="8:15" x14ac:dyDescent="0.25">
      <c r="H128" s="72"/>
      <c r="I128" s="77"/>
      <c r="J128" s="72"/>
      <c r="K128" s="74"/>
      <c r="L128" s="71"/>
      <c r="M128" s="71"/>
      <c r="N128" s="72"/>
      <c r="O128" s="72"/>
    </row>
    <row r="129" spans="8:15" x14ac:dyDescent="0.25">
      <c r="H129" s="72"/>
      <c r="I129" s="77"/>
      <c r="J129" s="72"/>
      <c r="K129" s="74"/>
      <c r="L129" s="71"/>
      <c r="M129" s="71"/>
      <c r="N129" s="72"/>
      <c r="O129" s="72"/>
    </row>
    <row r="130" spans="8:15" x14ac:dyDescent="0.25">
      <c r="H130" s="72"/>
      <c r="I130" s="77"/>
      <c r="J130" s="72"/>
      <c r="K130" s="74"/>
      <c r="L130" s="71"/>
      <c r="M130" s="71"/>
      <c r="N130" s="72"/>
      <c r="O130" s="72"/>
    </row>
    <row r="131" spans="8:15" x14ac:dyDescent="0.25">
      <c r="H131" s="72"/>
      <c r="I131" s="77"/>
      <c r="J131" s="72"/>
      <c r="K131" s="74"/>
      <c r="L131" s="71"/>
      <c r="M131" s="71"/>
      <c r="N131" s="72"/>
      <c r="O131" s="72"/>
    </row>
    <row r="132" spans="8:15" x14ac:dyDescent="0.25">
      <c r="H132" s="72"/>
      <c r="I132" s="77"/>
      <c r="J132" s="72"/>
      <c r="K132" s="74"/>
      <c r="L132" s="71"/>
      <c r="M132" s="71"/>
      <c r="N132" s="72"/>
      <c r="O132" s="72"/>
    </row>
    <row r="133" spans="8:15" x14ac:dyDescent="0.25">
      <c r="H133" s="72"/>
      <c r="I133" s="77"/>
      <c r="J133" s="72"/>
      <c r="K133" s="74"/>
      <c r="L133" s="71"/>
      <c r="M133" s="71"/>
      <c r="N133" s="72"/>
      <c r="O133" s="72"/>
    </row>
    <row r="134" spans="8:15" x14ac:dyDescent="0.25">
      <c r="H134" s="72"/>
      <c r="I134" s="77"/>
      <c r="J134" s="72"/>
      <c r="K134" s="74"/>
      <c r="L134" s="71"/>
      <c r="M134" s="71"/>
      <c r="N134" s="72"/>
      <c r="O134" s="72"/>
    </row>
    <row r="135" spans="8:15" x14ac:dyDescent="0.25">
      <c r="H135" s="72"/>
      <c r="I135" s="77"/>
      <c r="J135" s="72"/>
      <c r="K135" s="74"/>
      <c r="L135" s="71"/>
      <c r="M135" s="71"/>
      <c r="N135" s="72"/>
      <c r="O135" s="72"/>
    </row>
    <row r="136" spans="8:15" x14ac:dyDescent="0.25">
      <c r="H136" s="72"/>
      <c r="I136" s="77"/>
      <c r="J136" s="72"/>
      <c r="K136" s="74"/>
      <c r="L136" s="71"/>
      <c r="M136" s="71"/>
      <c r="N136" s="72"/>
      <c r="O136" s="72"/>
    </row>
    <row r="137" spans="8:15" x14ac:dyDescent="0.25">
      <c r="H137" s="72"/>
      <c r="I137" s="77"/>
      <c r="J137" s="72"/>
      <c r="K137" s="74"/>
      <c r="L137" s="71"/>
      <c r="M137" s="71"/>
      <c r="N137" s="72"/>
      <c r="O137" s="72"/>
    </row>
    <row r="138" spans="8:15" x14ac:dyDescent="0.25">
      <c r="H138" s="72"/>
      <c r="I138" s="77"/>
      <c r="J138" s="72"/>
      <c r="K138" s="74"/>
      <c r="L138" s="71"/>
      <c r="M138" s="71"/>
      <c r="N138" s="72"/>
      <c r="O138" s="72"/>
    </row>
    <row r="139" spans="8:15" x14ac:dyDescent="0.25">
      <c r="H139" s="72"/>
      <c r="I139" s="77"/>
      <c r="J139" s="72"/>
      <c r="K139" s="74"/>
      <c r="L139" s="71"/>
      <c r="M139" s="71"/>
      <c r="N139" s="72"/>
      <c r="O139" s="72"/>
    </row>
    <row r="140" spans="8:15" x14ac:dyDescent="0.25">
      <c r="H140" s="72"/>
      <c r="I140" s="77"/>
      <c r="J140" s="72"/>
      <c r="K140" s="74"/>
      <c r="L140" s="71"/>
      <c r="M140" s="71"/>
      <c r="N140" s="72"/>
      <c r="O140" s="72"/>
    </row>
    <row r="141" spans="8:15" x14ac:dyDescent="0.25">
      <c r="H141" s="72"/>
      <c r="I141" s="77"/>
      <c r="J141" s="72"/>
      <c r="K141" s="74"/>
      <c r="L141" s="71"/>
      <c r="M141" s="71"/>
      <c r="N141" s="72"/>
      <c r="O141" s="72"/>
    </row>
    <row r="142" spans="8:15" x14ac:dyDescent="0.25">
      <c r="H142" s="72"/>
      <c r="I142" s="77"/>
      <c r="J142" s="72"/>
      <c r="K142" s="74"/>
      <c r="L142" s="71"/>
      <c r="M142" s="71"/>
      <c r="N142" s="72"/>
      <c r="O142" s="72"/>
    </row>
    <row r="143" spans="8:15" x14ac:dyDescent="0.25">
      <c r="H143" s="72"/>
      <c r="I143" s="77"/>
      <c r="J143" s="72"/>
      <c r="K143" s="74"/>
      <c r="L143" s="71"/>
      <c r="M143" s="71"/>
      <c r="N143" s="72"/>
      <c r="O143" s="72"/>
    </row>
    <row r="144" spans="8:15" x14ac:dyDescent="0.25">
      <c r="H144" s="72"/>
      <c r="I144" s="77"/>
      <c r="J144" s="72"/>
      <c r="K144" s="74"/>
      <c r="L144" s="71"/>
      <c r="M144" s="71"/>
      <c r="N144" s="72"/>
      <c r="O144" s="72"/>
    </row>
    <row r="145" spans="8:15" x14ac:dyDescent="0.25">
      <c r="H145" s="72"/>
      <c r="I145" s="77"/>
      <c r="J145" s="72"/>
      <c r="K145" s="74"/>
      <c r="L145" s="71"/>
      <c r="M145" s="71"/>
      <c r="N145" s="72"/>
      <c r="O145" s="72"/>
    </row>
    <row r="146" spans="8:15" x14ac:dyDescent="0.25">
      <c r="H146" s="72"/>
      <c r="I146" s="77"/>
      <c r="J146" s="72"/>
      <c r="K146" s="74"/>
      <c r="L146" s="71"/>
      <c r="M146" s="71"/>
      <c r="N146" s="72"/>
      <c r="O146" s="72"/>
    </row>
    <row r="147" spans="8:15" x14ac:dyDescent="0.25">
      <c r="H147" s="72"/>
      <c r="I147" s="77"/>
      <c r="J147" s="72"/>
      <c r="K147" s="74"/>
      <c r="L147" s="71"/>
      <c r="M147" s="71"/>
      <c r="N147" s="72"/>
      <c r="O147" s="72"/>
    </row>
    <row r="148" spans="8:15" x14ac:dyDescent="0.25">
      <c r="H148" s="72"/>
      <c r="I148" s="77"/>
      <c r="J148" s="72"/>
      <c r="K148" s="74"/>
      <c r="L148" s="71"/>
      <c r="M148" s="71"/>
      <c r="N148" s="72"/>
      <c r="O148" s="72"/>
    </row>
    <row r="149" spans="8:15" x14ac:dyDescent="0.25">
      <c r="H149" s="72"/>
      <c r="I149" s="77"/>
      <c r="J149" s="72"/>
      <c r="K149" s="74"/>
      <c r="L149" s="71"/>
      <c r="M149" s="71"/>
      <c r="N149" s="72"/>
      <c r="O149" s="72"/>
    </row>
    <row r="150" spans="8:15" x14ac:dyDescent="0.25">
      <c r="H150" s="72"/>
      <c r="I150" s="77"/>
      <c r="J150" s="72"/>
      <c r="K150" s="74"/>
      <c r="L150" s="71"/>
      <c r="M150" s="71"/>
      <c r="N150" s="72"/>
      <c r="O150" s="72"/>
    </row>
    <row r="151" spans="8:15" x14ac:dyDescent="0.25">
      <c r="H151" s="72"/>
      <c r="I151" s="77"/>
      <c r="J151" s="72"/>
      <c r="K151" s="74"/>
      <c r="L151" s="71"/>
      <c r="M151" s="71"/>
      <c r="N151" s="72"/>
      <c r="O151" s="72"/>
    </row>
    <row r="152" spans="8:15" x14ac:dyDescent="0.25">
      <c r="H152" s="72"/>
      <c r="I152" s="77"/>
      <c r="J152" s="72"/>
      <c r="K152" s="74"/>
      <c r="L152" s="71"/>
      <c r="M152" s="71"/>
      <c r="N152" s="72"/>
      <c r="O152" s="72"/>
    </row>
    <row r="153" spans="8:15" x14ac:dyDescent="0.25">
      <c r="H153" s="72"/>
      <c r="I153" s="77"/>
      <c r="J153" s="72"/>
      <c r="K153" s="74"/>
      <c r="L153" s="71"/>
      <c r="M153" s="71"/>
      <c r="N153" s="72"/>
      <c r="O153" s="72"/>
    </row>
    <row r="154" spans="8:15" x14ac:dyDescent="0.25">
      <c r="H154" s="72"/>
      <c r="I154" s="77"/>
      <c r="J154" s="72"/>
      <c r="K154" s="74"/>
      <c r="L154" s="71"/>
      <c r="M154" s="71"/>
      <c r="N154" s="72"/>
      <c r="O154" s="72"/>
    </row>
    <row r="155" spans="8:15" x14ac:dyDescent="0.25">
      <c r="H155" s="72"/>
      <c r="I155" s="77"/>
      <c r="J155" s="72"/>
      <c r="K155" s="74"/>
      <c r="L155" s="71"/>
      <c r="M155" s="71"/>
      <c r="N155" s="72"/>
      <c r="O155" s="72"/>
    </row>
    <row r="156" spans="8:15" x14ac:dyDescent="0.25">
      <c r="H156" s="72"/>
      <c r="I156" s="77"/>
      <c r="J156" s="72"/>
      <c r="K156" s="74"/>
      <c r="L156" s="71"/>
      <c r="M156" s="71"/>
      <c r="N156" s="72"/>
      <c r="O156" s="72"/>
    </row>
    <row r="157" spans="8:15" x14ac:dyDescent="0.25">
      <c r="H157" s="72"/>
      <c r="I157" s="77"/>
      <c r="J157" s="72"/>
      <c r="K157" s="74"/>
      <c r="L157" s="71"/>
      <c r="M157" s="71"/>
      <c r="N157" s="72"/>
      <c r="O157" s="72"/>
    </row>
    <row r="158" spans="8:15" x14ac:dyDescent="0.25">
      <c r="H158" s="72"/>
      <c r="I158" s="77"/>
      <c r="J158" s="72"/>
      <c r="K158" s="74"/>
      <c r="L158" s="71"/>
      <c r="M158" s="71"/>
      <c r="N158" s="72"/>
      <c r="O158" s="72"/>
    </row>
    <row r="159" spans="8:15" x14ac:dyDescent="0.25">
      <c r="H159" s="72"/>
      <c r="I159" s="77"/>
      <c r="J159" s="72"/>
      <c r="K159" s="74"/>
      <c r="L159" s="71"/>
      <c r="M159" s="71"/>
      <c r="N159" s="72"/>
      <c r="O159" s="72"/>
    </row>
    <row r="160" spans="8:15" x14ac:dyDescent="0.25">
      <c r="H160" s="72"/>
      <c r="I160" s="77"/>
      <c r="J160" s="72"/>
      <c r="K160" s="74"/>
      <c r="L160" s="71"/>
      <c r="M160" s="71"/>
      <c r="N160" s="72"/>
      <c r="O160" s="72"/>
    </row>
    <row r="161" spans="8:15" x14ac:dyDescent="0.25">
      <c r="H161" s="72"/>
      <c r="I161" s="77"/>
      <c r="J161" s="72"/>
      <c r="K161" s="74"/>
      <c r="L161" s="71"/>
      <c r="M161" s="71"/>
      <c r="N161" s="72"/>
      <c r="O161" s="72"/>
    </row>
    <row r="162" spans="8:15" x14ac:dyDescent="0.25">
      <c r="H162" s="72"/>
      <c r="I162" s="77"/>
      <c r="J162" s="72"/>
      <c r="K162" s="74"/>
      <c r="L162" s="71"/>
      <c r="M162" s="71"/>
      <c r="N162" s="72"/>
      <c r="O162" s="72"/>
    </row>
    <row r="163" spans="8:15" x14ac:dyDescent="0.25">
      <c r="H163" s="72"/>
      <c r="I163" s="77"/>
      <c r="J163" s="72"/>
      <c r="K163" s="74"/>
      <c r="L163" s="71"/>
      <c r="M163" s="71"/>
      <c r="N163" s="72"/>
      <c r="O163" s="72"/>
    </row>
    <row r="164" spans="8:15" x14ac:dyDescent="0.25">
      <c r="H164" s="72"/>
      <c r="I164" s="77"/>
      <c r="J164" s="72"/>
      <c r="K164" s="74"/>
      <c r="L164" s="71"/>
      <c r="M164" s="71"/>
      <c r="N164" s="72"/>
      <c r="O164" s="72"/>
    </row>
    <row r="165" spans="8:15" x14ac:dyDescent="0.25">
      <c r="H165" s="72"/>
      <c r="I165" s="77"/>
      <c r="J165" s="72"/>
      <c r="K165" s="74"/>
      <c r="L165" s="71"/>
      <c r="M165" s="71"/>
      <c r="N165" s="72"/>
      <c r="O165" s="72"/>
    </row>
    <row r="166" spans="8:15" x14ac:dyDescent="0.25">
      <c r="H166" s="72"/>
      <c r="I166" s="77"/>
      <c r="J166" s="72"/>
      <c r="K166" s="74"/>
      <c r="L166" s="71"/>
      <c r="M166" s="71"/>
      <c r="N166" s="72"/>
      <c r="O166" s="72"/>
    </row>
    <row r="167" spans="8:15" x14ac:dyDescent="0.25">
      <c r="H167" s="72"/>
      <c r="I167" s="77"/>
      <c r="J167" s="72"/>
      <c r="K167" s="74"/>
      <c r="L167" s="71"/>
      <c r="M167" s="71"/>
      <c r="N167" s="72"/>
      <c r="O167" s="72"/>
    </row>
    <row r="168" spans="8:15" x14ac:dyDescent="0.25">
      <c r="H168" s="72"/>
      <c r="I168" s="77"/>
      <c r="J168" s="72"/>
      <c r="K168" s="74"/>
      <c r="L168" s="71"/>
      <c r="M168" s="71"/>
      <c r="N168" s="72"/>
      <c r="O168" s="72"/>
    </row>
    <row r="169" spans="8:15" x14ac:dyDescent="0.25">
      <c r="H169" s="72"/>
      <c r="I169" s="77"/>
      <c r="J169" s="72"/>
      <c r="K169" s="74"/>
      <c r="L169" s="71"/>
      <c r="M169" s="71"/>
      <c r="N169" s="72"/>
      <c r="O169" s="72"/>
    </row>
    <row r="170" spans="8:15" x14ac:dyDescent="0.25">
      <c r="H170" s="72"/>
      <c r="I170" s="77"/>
      <c r="J170" s="72"/>
      <c r="K170" s="74"/>
      <c r="L170" s="71"/>
      <c r="M170" s="71"/>
      <c r="N170" s="72"/>
      <c r="O170" s="72"/>
    </row>
    <row r="171" spans="8:15" x14ac:dyDescent="0.25">
      <c r="H171" s="72"/>
      <c r="I171" s="77"/>
      <c r="J171" s="72"/>
      <c r="K171" s="74"/>
      <c r="L171" s="71"/>
      <c r="M171" s="71"/>
      <c r="N171" s="72"/>
      <c r="O171" s="72"/>
    </row>
    <row r="172" spans="8:15" x14ac:dyDescent="0.25">
      <c r="H172" s="72"/>
      <c r="I172" s="77"/>
      <c r="J172" s="72"/>
      <c r="K172" s="74"/>
      <c r="L172" s="71"/>
      <c r="M172" s="71"/>
      <c r="N172" s="72"/>
      <c r="O172" s="72"/>
    </row>
    <row r="173" spans="8:15" x14ac:dyDescent="0.25">
      <c r="H173" s="72"/>
      <c r="I173" s="77"/>
      <c r="J173" s="72"/>
      <c r="K173" s="74"/>
      <c r="L173" s="71"/>
      <c r="M173" s="71"/>
      <c r="N173" s="72"/>
      <c r="O173" s="72"/>
    </row>
    <row r="174" spans="8:15" x14ac:dyDescent="0.25">
      <c r="H174" s="72"/>
      <c r="I174" s="77"/>
      <c r="J174" s="72"/>
      <c r="K174" s="74"/>
      <c r="L174" s="71"/>
      <c r="M174" s="71"/>
      <c r="N174" s="72"/>
      <c r="O174" s="72"/>
    </row>
    <row r="175" spans="8:15" x14ac:dyDescent="0.25">
      <c r="H175" s="72"/>
      <c r="I175" s="77"/>
      <c r="J175" s="72"/>
      <c r="K175" s="74"/>
      <c r="L175" s="71"/>
      <c r="M175" s="71"/>
      <c r="N175" s="72"/>
      <c r="O175" s="72"/>
    </row>
    <row r="176" spans="8:15" x14ac:dyDescent="0.25">
      <c r="H176" s="72"/>
      <c r="I176" s="77"/>
      <c r="J176" s="72"/>
      <c r="K176" s="74"/>
      <c r="L176" s="71"/>
      <c r="M176" s="71"/>
      <c r="N176" s="72"/>
      <c r="O176" s="72"/>
    </row>
    <row r="177" spans="8:15" x14ac:dyDescent="0.25">
      <c r="H177" s="72"/>
      <c r="I177" s="77"/>
      <c r="J177" s="72"/>
      <c r="K177" s="74"/>
      <c r="L177" s="71"/>
      <c r="M177" s="71"/>
      <c r="N177" s="72"/>
      <c r="O177" s="72"/>
    </row>
    <row r="178" spans="8:15" x14ac:dyDescent="0.25">
      <c r="H178" s="72"/>
      <c r="I178" s="77"/>
      <c r="J178" s="72"/>
      <c r="K178" s="74"/>
      <c r="L178" s="71"/>
      <c r="M178" s="71"/>
      <c r="N178" s="72"/>
      <c r="O178" s="72"/>
    </row>
    <row r="179" spans="8:15" x14ac:dyDescent="0.25">
      <c r="H179" s="72"/>
      <c r="I179" s="77"/>
      <c r="J179" s="72"/>
      <c r="K179" s="74"/>
      <c r="L179" s="71"/>
      <c r="M179" s="71"/>
      <c r="N179" s="72"/>
      <c r="O179" s="72"/>
    </row>
    <row r="180" spans="8:15" x14ac:dyDescent="0.25">
      <c r="H180" s="72"/>
      <c r="I180" s="77"/>
      <c r="J180" s="72"/>
      <c r="K180" s="74"/>
      <c r="L180" s="71"/>
      <c r="M180" s="71"/>
      <c r="N180" s="72"/>
      <c r="O180" s="72"/>
    </row>
    <row r="181" spans="8:15" x14ac:dyDescent="0.25">
      <c r="H181" s="72"/>
      <c r="I181" s="77"/>
      <c r="J181" s="72"/>
      <c r="K181" s="74"/>
      <c r="L181" s="71"/>
      <c r="M181" s="71"/>
      <c r="N181" s="72"/>
      <c r="O181" s="72"/>
    </row>
    <row r="182" spans="8:15" x14ac:dyDescent="0.25">
      <c r="H182" s="72"/>
      <c r="I182" s="77"/>
      <c r="J182" s="72"/>
      <c r="K182" s="74"/>
      <c r="L182" s="71"/>
      <c r="M182" s="71"/>
      <c r="N182" s="72"/>
      <c r="O182" s="72"/>
    </row>
    <row r="183" spans="8:15" x14ac:dyDescent="0.25">
      <c r="H183" s="72"/>
      <c r="I183" s="77"/>
      <c r="J183" s="72"/>
      <c r="K183" s="74"/>
      <c r="L183" s="71"/>
      <c r="M183" s="71"/>
      <c r="N183" s="72"/>
      <c r="O183" s="72"/>
    </row>
    <row r="184" spans="8:15" x14ac:dyDescent="0.25">
      <c r="H184" s="72"/>
      <c r="I184" s="77"/>
      <c r="J184" s="72"/>
      <c r="K184" s="74"/>
      <c r="L184" s="71"/>
      <c r="M184" s="71"/>
      <c r="N184" s="72"/>
      <c r="O184" s="72"/>
    </row>
    <row r="185" spans="8:15" x14ac:dyDescent="0.25">
      <c r="H185" s="72"/>
      <c r="I185" s="77"/>
      <c r="J185" s="72"/>
      <c r="K185" s="74"/>
      <c r="L185" s="71"/>
      <c r="M185" s="71"/>
      <c r="N185" s="72"/>
      <c r="O185" s="72"/>
    </row>
    <row r="186" spans="8:15" x14ac:dyDescent="0.25">
      <c r="H186" s="72"/>
      <c r="I186" s="77"/>
      <c r="J186" s="72"/>
      <c r="K186" s="74"/>
      <c r="L186" s="71"/>
      <c r="M186" s="71"/>
      <c r="N186" s="72"/>
      <c r="O186" s="72"/>
    </row>
    <row r="187" spans="8:15" x14ac:dyDescent="0.25">
      <c r="H187" s="72"/>
      <c r="I187" s="77"/>
      <c r="J187" s="72"/>
      <c r="K187" s="74"/>
      <c r="L187" s="71"/>
      <c r="M187" s="71"/>
      <c r="N187" s="72"/>
      <c r="O187" s="72"/>
    </row>
    <row r="188" spans="8:15" x14ac:dyDescent="0.25">
      <c r="H188" s="72"/>
      <c r="I188" s="77"/>
      <c r="J188" s="72"/>
      <c r="K188" s="74"/>
      <c r="L188" s="71"/>
      <c r="M188" s="71"/>
      <c r="N188" s="72"/>
      <c r="O188" s="72"/>
    </row>
    <row r="189" spans="8:15" x14ac:dyDescent="0.25">
      <c r="H189" s="72"/>
      <c r="I189" s="77"/>
      <c r="J189" s="72"/>
      <c r="K189" s="74"/>
      <c r="L189" s="71"/>
      <c r="M189" s="71"/>
      <c r="N189" s="72"/>
      <c r="O189" s="72"/>
    </row>
    <row r="190" spans="8:15" x14ac:dyDescent="0.25">
      <c r="H190" s="72"/>
      <c r="I190" s="77"/>
      <c r="J190" s="72"/>
      <c r="K190" s="74"/>
      <c r="L190" s="71"/>
      <c r="M190" s="71"/>
      <c r="N190" s="72"/>
      <c r="O190" s="72"/>
    </row>
    <row r="191" spans="8:15" x14ac:dyDescent="0.25">
      <c r="H191" s="72"/>
      <c r="I191" s="77"/>
      <c r="J191" s="72"/>
      <c r="K191" s="74"/>
      <c r="L191" s="71"/>
      <c r="M191" s="71"/>
      <c r="N191" s="72"/>
      <c r="O191" s="72"/>
    </row>
    <row r="192" spans="8:15" x14ac:dyDescent="0.25">
      <c r="H192" s="72"/>
      <c r="I192" s="77"/>
      <c r="J192" s="72"/>
      <c r="K192" s="74"/>
      <c r="L192" s="71"/>
      <c r="M192" s="71"/>
      <c r="N192" s="72"/>
      <c r="O192" s="72"/>
    </row>
    <row r="193" spans="8:15" x14ac:dyDescent="0.25">
      <c r="H193" s="72"/>
      <c r="I193" s="77"/>
      <c r="J193" s="72"/>
      <c r="K193" s="74"/>
      <c r="L193" s="71"/>
      <c r="M193" s="71"/>
      <c r="N193" s="72"/>
      <c r="O193" s="72"/>
    </row>
    <row r="194" spans="8:15" x14ac:dyDescent="0.25">
      <c r="H194" s="72"/>
      <c r="I194" s="77"/>
      <c r="J194" s="72"/>
      <c r="K194" s="74"/>
      <c r="L194" s="71"/>
      <c r="M194" s="71"/>
      <c r="N194" s="72"/>
      <c r="O194" s="72"/>
    </row>
    <row r="195" spans="8:15" x14ac:dyDescent="0.25">
      <c r="H195" s="72"/>
      <c r="I195" s="77"/>
      <c r="J195" s="72"/>
      <c r="K195" s="74"/>
      <c r="L195" s="71"/>
      <c r="M195" s="71"/>
      <c r="N195" s="72"/>
      <c r="O195" s="72"/>
    </row>
    <row r="196" spans="8:15" x14ac:dyDescent="0.25">
      <c r="H196" s="72"/>
      <c r="I196" s="77"/>
      <c r="J196" s="72"/>
      <c r="K196" s="74"/>
      <c r="L196" s="71"/>
      <c r="M196" s="71"/>
      <c r="N196" s="72"/>
      <c r="O196" s="72"/>
    </row>
    <row r="197" spans="8:15" x14ac:dyDescent="0.25">
      <c r="H197" s="72"/>
      <c r="I197" s="77"/>
      <c r="J197" s="72"/>
      <c r="K197" s="74"/>
      <c r="L197" s="71"/>
      <c r="M197" s="71"/>
      <c r="N197" s="72"/>
      <c r="O197" s="72"/>
    </row>
    <row r="198" spans="8:15" x14ac:dyDescent="0.25">
      <c r="H198" s="72"/>
      <c r="I198" s="77"/>
      <c r="J198" s="72"/>
      <c r="K198" s="74"/>
      <c r="L198" s="71"/>
      <c r="M198" s="71"/>
      <c r="N198" s="72"/>
      <c r="O198" s="72"/>
    </row>
    <row r="199" spans="8:15" x14ac:dyDescent="0.25">
      <c r="H199" s="72"/>
      <c r="I199" s="77"/>
      <c r="J199" s="72"/>
      <c r="K199" s="74"/>
      <c r="L199" s="71"/>
      <c r="M199" s="71"/>
      <c r="N199" s="72"/>
      <c r="O199" s="72"/>
    </row>
    <row r="200" spans="8:15" x14ac:dyDescent="0.25">
      <c r="H200" s="72"/>
      <c r="I200" s="77"/>
      <c r="J200" s="72"/>
      <c r="K200" s="74"/>
      <c r="L200" s="71"/>
      <c r="M200" s="71"/>
      <c r="N200" s="72"/>
      <c r="O200" s="72"/>
    </row>
    <row r="201" spans="8:15" x14ac:dyDescent="0.25">
      <c r="H201" s="72"/>
      <c r="I201" s="77"/>
      <c r="J201" s="72"/>
      <c r="K201" s="74"/>
      <c r="L201" s="71"/>
      <c r="M201" s="71"/>
      <c r="N201" s="72"/>
      <c r="O201" s="72"/>
    </row>
    <row r="202" spans="8:15" x14ac:dyDescent="0.25">
      <c r="H202" s="72"/>
      <c r="I202" s="77"/>
      <c r="J202" s="72"/>
      <c r="K202" s="74"/>
      <c r="L202" s="71"/>
      <c r="M202" s="71"/>
      <c r="N202" s="72"/>
      <c r="O202" s="72"/>
    </row>
    <row r="203" spans="8:15" x14ac:dyDescent="0.25">
      <c r="H203" s="72"/>
      <c r="I203" s="77"/>
      <c r="J203" s="72"/>
      <c r="K203" s="74"/>
      <c r="L203" s="71"/>
      <c r="M203" s="71"/>
      <c r="N203" s="72"/>
      <c r="O203" s="72"/>
    </row>
    <row r="204" spans="8:15" x14ac:dyDescent="0.25">
      <c r="H204" s="72"/>
      <c r="I204" s="77"/>
      <c r="J204" s="72"/>
      <c r="K204" s="74"/>
      <c r="L204" s="71"/>
      <c r="M204" s="71"/>
      <c r="N204" s="72"/>
      <c r="O204" s="72"/>
    </row>
    <row r="205" spans="8:15" x14ac:dyDescent="0.25">
      <c r="H205" s="72"/>
      <c r="I205" s="77"/>
      <c r="J205" s="72"/>
      <c r="K205" s="74"/>
      <c r="L205" s="71"/>
      <c r="M205" s="71"/>
      <c r="N205" s="72"/>
      <c r="O205" s="72"/>
    </row>
    <row r="206" spans="8:15" x14ac:dyDescent="0.25">
      <c r="H206" s="72"/>
      <c r="I206" s="77"/>
      <c r="J206" s="72"/>
      <c r="K206" s="74"/>
      <c r="L206" s="71"/>
      <c r="M206" s="71"/>
      <c r="N206" s="72"/>
      <c r="O206" s="72"/>
    </row>
    <row r="207" spans="8:15" x14ac:dyDescent="0.25">
      <c r="H207" s="72"/>
      <c r="I207" s="77"/>
      <c r="J207" s="72"/>
      <c r="K207" s="74"/>
      <c r="L207" s="71"/>
      <c r="M207" s="71"/>
      <c r="N207" s="72"/>
      <c r="O207" s="72"/>
    </row>
    <row r="208" spans="8:15" x14ac:dyDescent="0.25">
      <c r="H208" s="72"/>
      <c r="I208" s="77"/>
      <c r="J208" s="72"/>
      <c r="K208" s="74"/>
      <c r="L208" s="71"/>
      <c r="M208" s="71"/>
      <c r="N208" s="72"/>
      <c r="O208" s="72"/>
    </row>
    <row r="209" spans="8:15" x14ac:dyDescent="0.25">
      <c r="H209" s="72"/>
      <c r="I209" s="77"/>
      <c r="J209" s="72"/>
      <c r="K209" s="74"/>
      <c r="L209" s="71"/>
      <c r="M209" s="71"/>
      <c r="N209" s="72"/>
      <c r="O209" s="72"/>
    </row>
    <row r="210" spans="8:15" x14ac:dyDescent="0.25">
      <c r="H210" s="72"/>
      <c r="I210" s="77"/>
      <c r="J210" s="72"/>
      <c r="K210" s="74"/>
      <c r="L210" s="71"/>
      <c r="M210" s="71"/>
      <c r="N210" s="72"/>
      <c r="O210" s="72"/>
    </row>
    <row r="211" spans="8:15" x14ac:dyDescent="0.25">
      <c r="H211" s="72"/>
      <c r="I211" s="77"/>
      <c r="J211" s="72"/>
      <c r="K211" s="74"/>
      <c r="L211" s="71"/>
      <c r="M211" s="71"/>
      <c r="N211" s="72"/>
      <c r="O211" s="72"/>
    </row>
    <row r="212" spans="8:15" x14ac:dyDescent="0.25">
      <c r="H212" s="72"/>
      <c r="I212" s="77"/>
      <c r="J212" s="72"/>
      <c r="K212" s="74"/>
      <c r="L212" s="71"/>
      <c r="M212" s="71"/>
      <c r="N212" s="72"/>
      <c r="O212" s="72"/>
    </row>
    <row r="213" spans="8:15" x14ac:dyDescent="0.25">
      <c r="H213" s="72"/>
      <c r="I213" s="77"/>
      <c r="J213" s="72"/>
      <c r="K213" s="74"/>
      <c r="L213" s="71"/>
      <c r="M213" s="71"/>
      <c r="N213" s="72"/>
      <c r="O213" s="72"/>
    </row>
    <row r="214" spans="8:15" x14ac:dyDescent="0.25">
      <c r="H214" s="72"/>
      <c r="I214" s="77"/>
      <c r="J214" s="72"/>
      <c r="K214" s="74"/>
      <c r="L214" s="71"/>
      <c r="M214" s="71"/>
      <c r="N214" s="72"/>
      <c r="O214" s="72"/>
    </row>
    <row r="215" spans="8:15" x14ac:dyDescent="0.25">
      <c r="H215" s="72"/>
      <c r="I215" s="77"/>
      <c r="J215" s="72"/>
      <c r="K215" s="74"/>
      <c r="L215" s="71"/>
      <c r="M215" s="71"/>
      <c r="N215" s="72"/>
      <c r="O215" s="72"/>
    </row>
    <row r="216" spans="8:15" x14ac:dyDescent="0.25">
      <c r="H216" s="72"/>
      <c r="I216" s="77"/>
      <c r="J216" s="72"/>
      <c r="K216" s="74"/>
      <c r="L216" s="71"/>
      <c r="M216" s="71"/>
      <c r="N216" s="72"/>
      <c r="O216" s="72"/>
    </row>
    <row r="217" spans="8:15" x14ac:dyDescent="0.25">
      <c r="H217" s="72"/>
      <c r="I217" s="77"/>
      <c r="J217" s="72"/>
      <c r="K217" s="74"/>
      <c r="L217" s="71"/>
      <c r="M217" s="71"/>
      <c r="N217" s="72"/>
      <c r="O217" s="72"/>
    </row>
    <row r="218" spans="8:15" x14ac:dyDescent="0.25">
      <c r="H218" s="72"/>
      <c r="I218" s="77"/>
      <c r="J218" s="72"/>
      <c r="K218" s="74"/>
      <c r="L218" s="71"/>
      <c r="M218" s="71"/>
      <c r="N218" s="72"/>
      <c r="O218" s="72"/>
    </row>
    <row r="219" spans="8:15" x14ac:dyDescent="0.25">
      <c r="H219" s="72"/>
      <c r="I219" s="77"/>
      <c r="J219" s="72"/>
      <c r="K219" s="74"/>
      <c r="L219" s="71"/>
      <c r="M219" s="71"/>
      <c r="N219" s="72"/>
      <c r="O219" s="72"/>
    </row>
    <row r="220" spans="8:15" x14ac:dyDescent="0.25">
      <c r="H220" s="72"/>
      <c r="I220" s="77"/>
      <c r="J220" s="72"/>
      <c r="K220" s="74"/>
      <c r="L220" s="71"/>
      <c r="M220" s="71"/>
      <c r="N220" s="72"/>
      <c r="O220" s="72"/>
    </row>
    <row r="221" spans="8:15" x14ac:dyDescent="0.25">
      <c r="H221" s="72"/>
      <c r="I221" s="77"/>
      <c r="J221" s="72"/>
      <c r="K221" s="74"/>
      <c r="L221" s="71"/>
      <c r="M221" s="71"/>
      <c r="N221" s="72"/>
      <c r="O221" s="72"/>
    </row>
    <row r="222" spans="8:15" x14ac:dyDescent="0.25">
      <c r="H222" s="72"/>
      <c r="I222" s="77"/>
      <c r="J222" s="72"/>
      <c r="K222" s="74"/>
      <c r="L222" s="71"/>
      <c r="M222" s="71"/>
      <c r="N222" s="72"/>
      <c r="O222" s="72"/>
    </row>
    <row r="223" spans="8:15" x14ac:dyDescent="0.25">
      <c r="H223" s="72"/>
      <c r="I223" s="77"/>
      <c r="J223" s="72"/>
      <c r="K223" s="74"/>
      <c r="L223" s="71"/>
      <c r="M223" s="71"/>
      <c r="N223" s="72"/>
      <c r="O223" s="72"/>
    </row>
    <row r="224" spans="8:15" x14ac:dyDescent="0.25">
      <c r="H224" s="72"/>
      <c r="I224" s="77"/>
      <c r="J224" s="72"/>
      <c r="K224" s="74"/>
      <c r="L224" s="71"/>
      <c r="M224" s="71"/>
      <c r="N224" s="72"/>
      <c r="O224" s="72"/>
    </row>
    <row r="225" spans="8:15" x14ac:dyDescent="0.25">
      <c r="H225" s="72"/>
      <c r="I225" s="77"/>
      <c r="J225" s="72"/>
      <c r="K225" s="74"/>
      <c r="L225" s="71"/>
      <c r="M225" s="71"/>
      <c r="N225" s="72"/>
      <c r="O225" s="72"/>
    </row>
    <row r="226" spans="8:15" x14ac:dyDescent="0.25">
      <c r="H226" s="72"/>
      <c r="I226" s="77"/>
      <c r="J226" s="72"/>
      <c r="K226" s="74"/>
      <c r="L226" s="71"/>
      <c r="M226" s="71"/>
      <c r="N226" s="72"/>
      <c r="O226" s="72"/>
    </row>
    <row r="227" spans="8:15" x14ac:dyDescent="0.25">
      <c r="H227" s="72"/>
      <c r="I227" s="77"/>
      <c r="J227" s="72"/>
      <c r="K227" s="74"/>
      <c r="L227" s="71"/>
      <c r="M227" s="71"/>
      <c r="N227" s="72"/>
      <c r="O227" s="72"/>
    </row>
    <row r="228" spans="8:15" x14ac:dyDescent="0.25">
      <c r="H228" s="72"/>
      <c r="I228" s="77"/>
      <c r="J228" s="72"/>
      <c r="K228" s="74"/>
      <c r="L228" s="71"/>
      <c r="M228" s="71"/>
      <c r="N228" s="72"/>
      <c r="O228" s="72"/>
    </row>
    <row r="229" spans="8:15" x14ac:dyDescent="0.25">
      <c r="H229" s="72"/>
      <c r="I229" s="77"/>
      <c r="J229" s="72"/>
      <c r="K229" s="74"/>
      <c r="L229" s="71"/>
      <c r="M229" s="71"/>
      <c r="N229" s="72"/>
      <c r="O229" s="72"/>
    </row>
    <row r="230" spans="8:15" x14ac:dyDescent="0.25">
      <c r="H230" s="72"/>
      <c r="I230" s="77"/>
      <c r="J230" s="72"/>
      <c r="K230" s="74"/>
      <c r="L230" s="71"/>
      <c r="M230" s="71"/>
      <c r="N230" s="72"/>
      <c r="O230" s="72"/>
    </row>
    <row r="231" spans="8:15" x14ac:dyDescent="0.25">
      <c r="H231" s="72"/>
      <c r="I231" s="77"/>
      <c r="J231" s="72"/>
      <c r="K231" s="74"/>
      <c r="L231" s="71"/>
      <c r="M231" s="71"/>
      <c r="N231" s="72"/>
      <c r="O231" s="72"/>
    </row>
    <row r="232" spans="8:15" x14ac:dyDescent="0.25">
      <c r="H232" s="72"/>
      <c r="I232" s="77"/>
      <c r="J232" s="72"/>
      <c r="K232" s="74"/>
      <c r="L232" s="71"/>
      <c r="M232" s="71"/>
      <c r="N232" s="72"/>
      <c r="O232" s="72"/>
    </row>
    <row r="233" spans="8:15" x14ac:dyDescent="0.25">
      <c r="H233" s="72"/>
      <c r="I233" s="77"/>
      <c r="J233" s="72"/>
      <c r="K233" s="74"/>
      <c r="L233" s="71"/>
      <c r="M233" s="71"/>
      <c r="N233" s="72"/>
      <c r="O233" s="72"/>
    </row>
    <row r="234" spans="8:15" x14ac:dyDescent="0.25">
      <c r="H234" s="72"/>
      <c r="I234" s="77"/>
      <c r="J234" s="72"/>
      <c r="K234" s="74"/>
      <c r="L234" s="71"/>
      <c r="M234" s="71"/>
      <c r="N234" s="72"/>
      <c r="O234" s="72"/>
    </row>
    <row r="235" spans="8:15" x14ac:dyDescent="0.25">
      <c r="H235" s="72"/>
      <c r="I235" s="77"/>
      <c r="J235" s="72"/>
      <c r="K235" s="74"/>
      <c r="L235" s="71"/>
      <c r="M235" s="71"/>
      <c r="N235" s="72"/>
      <c r="O235" s="72"/>
    </row>
    <row r="236" spans="8:15" x14ac:dyDescent="0.25">
      <c r="H236" s="72"/>
      <c r="I236" s="77"/>
      <c r="J236" s="72"/>
      <c r="K236" s="74"/>
      <c r="L236" s="71"/>
      <c r="M236" s="71"/>
      <c r="N236" s="72"/>
      <c r="O236" s="72"/>
    </row>
    <row r="237" spans="8:15" x14ac:dyDescent="0.25">
      <c r="H237" s="72"/>
      <c r="I237" s="77"/>
      <c r="J237" s="72"/>
      <c r="K237" s="74"/>
      <c r="L237" s="71"/>
      <c r="M237" s="71"/>
      <c r="N237" s="72"/>
      <c r="O237" s="72"/>
    </row>
    <row r="238" spans="8:15" x14ac:dyDescent="0.25">
      <c r="H238" s="72"/>
      <c r="I238" s="77"/>
      <c r="J238" s="72"/>
      <c r="K238" s="74"/>
      <c r="L238" s="71"/>
      <c r="M238" s="71"/>
      <c r="N238" s="72"/>
      <c r="O238" s="72"/>
    </row>
    <row r="239" spans="8:15" x14ac:dyDescent="0.25">
      <c r="H239" s="72"/>
      <c r="I239" s="77"/>
      <c r="J239" s="72"/>
      <c r="K239" s="74"/>
      <c r="L239" s="71"/>
      <c r="M239" s="71"/>
      <c r="N239" s="72"/>
      <c r="O239" s="72"/>
    </row>
    <row r="240" spans="8:15" x14ac:dyDescent="0.25">
      <c r="H240" s="72"/>
      <c r="I240" s="77"/>
      <c r="J240" s="72"/>
      <c r="K240" s="74"/>
      <c r="L240" s="71"/>
      <c r="M240" s="71"/>
      <c r="N240" s="72"/>
      <c r="O240" s="72"/>
    </row>
    <row r="241" spans="8:15" x14ac:dyDescent="0.25">
      <c r="H241" s="72"/>
      <c r="I241" s="77"/>
      <c r="J241" s="72"/>
      <c r="K241" s="74"/>
      <c r="L241" s="71"/>
      <c r="M241" s="71"/>
      <c r="N241" s="72"/>
      <c r="O241" s="72"/>
    </row>
    <row r="242" spans="8:15" x14ac:dyDescent="0.25">
      <c r="H242" s="72"/>
      <c r="I242" s="77"/>
      <c r="J242" s="72"/>
      <c r="K242" s="74"/>
      <c r="L242" s="71"/>
      <c r="M242" s="71"/>
      <c r="N242" s="72"/>
      <c r="O242" s="72"/>
    </row>
    <row r="243" spans="8:15" x14ac:dyDescent="0.25">
      <c r="H243" s="72"/>
      <c r="I243" s="77"/>
      <c r="J243" s="72"/>
      <c r="K243" s="74"/>
      <c r="L243" s="71"/>
      <c r="M243" s="71"/>
      <c r="N243" s="72"/>
      <c r="O243" s="72"/>
    </row>
    <row r="244" spans="8:15" x14ac:dyDescent="0.25">
      <c r="H244" s="72"/>
      <c r="I244" s="77"/>
      <c r="J244" s="72"/>
      <c r="K244" s="74"/>
      <c r="L244" s="71"/>
      <c r="M244" s="71"/>
      <c r="N244" s="72"/>
      <c r="O244" s="72"/>
    </row>
    <row r="245" spans="8:15" x14ac:dyDescent="0.25">
      <c r="H245" s="72"/>
      <c r="I245" s="77"/>
      <c r="J245" s="72"/>
      <c r="K245" s="74"/>
      <c r="L245" s="71"/>
      <c r="M245" s="71"/>
      <c r="N245" s="72"/>
      <c r="O245" s="72"/>
    </row>
    <row r="246" spans="8:15" x14ac:dyDescent="0.25">
      <c r="H246" s="72"/>
      <c r="I246" s="77"/>
      <c r="J246" s="72"/>
      <c r="K246" s="74"/>
      <c r="L246" s="71"/>
      <c r="M246" s="71"/>
      <c r="N246" s="72"/>
      <c r="O246" s="72"/>
    </row>
    <row r="247" spans="8:15" x14ac:dyDescent="0.25">
      <c r="H247" s="72"/>
      <c r="I247" s="77"/>
      <c r="J247" s="72"/>
      <c r="K247" s="74"/>
      <c r="L247" s="71"/>
      <c r="M247" s="71"/>
      <c r="N247" s="72"/>
      <c r="O247" s="72"/>
    </row>
    <row r="248" spans="8:15" x14ac:dyDescent="0.25">
      <c r="H248" s="72"/>
      <c r="I248" s="77"/>
      <c r="J248" s="72"/>
      <c r="K248" s="74"/>
      <c r="L248" s="71"/>
      <c r="M248" s="71"/>
      <c r="N248" s="72"/>
      <c r="O248" s="72"/>
    </row>
    <row r="249" spans="8:15" x14ac:dyDescent="0.25">
      <c r="H249" s="72"/>
      <c r="I249" s="77"/>
      <c r="J249" s="72"/>
      <c r="K249" s="74"/>
      <c r="L249" s="71"/>
      <c r="M249" s="71"/>
      <c r="N249" s="72"/>
      <c r="O249" s="72"/>
    </row>
    <row r="250" spans="8:15" x14ac:dyDescent="0.25">
      <c r="H250" s="72"/>
      <c r="I250" s="77"/>
      <c r="J250" s="72"/>
      <c r="K250" s="74"/>
      <c r="L250" s="71"/>
      <c r="M250" s="71"/>
      <c r="N250" s="72"/>
      <c r="O250" s="72"/>
    </row>
    <row r="251" spans="8:15" x14ac:dyDescent="0.25">
      <c r="H251" s="72"/>
      <c r="I251" s="77"/>
      <c r="J251" s="72"/>
      <c r="K251" s="74"/>
      <c r="L251" s="71"/>
      <c r="M251" s="71"/>
      <c r="N251" s="72"/>
      <c r="O251" s="72"/>
    </row>
    <row r="252" spans="8:15" x14ac:dyDescent="0.25">
      <c r="H252" s="72"/>
      <c r="I252" s="77"/>
      <c r="J252" s="72"/>
      <c r="K252" s="74"/>
      <c r="L252" s="71"/>
      <c r="M252" s="71"/>
      <c r="N252" s="72"/>
      <c r="O252" s="72"/>
    </row>
  </sheetData>
  <sortState ref="A2:S61">
    <sortCondition ref="B2:B61"/>
    <sortCondition ref="D2:D61"/>
    <sortCondition ref="E2:E6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Cummins,Patrick</dc:creator>
  <cp:lastModifiedBy>Cummins,Patrick</cp:lastModifiedBy>
  <dcterms:created xsi:type="dcterms:W3CDTF">2018-11-30T13:47:34Z</dcterms:created>
  <dcterms:modified xsi:type="dcterms:W3CDTF">2019-01-29T13:16:33Z</dcterms:modified>
</cp:coreProperties>
</file>